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Break-ev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(#,##0);&quot;-&quot;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020202"/>
      <sz val="16"/>
    </font>
    <font>
      <i val="1"/>
      <color rgb="00555555"/>
    </font>
    <font>
      <b val="1"/>
      <color rgb="009A00CC"/>
    </font>
    <font>
      <color rgb="000000CC"/>
    </font>
    <font>
      <b val="1"/>
      <color rgb="00020202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F5E6FF"/>
      </patternFill>
    </fill>
    <fill>
      <patternFill patternType="solid">
        <fgColor rgb="009A00CC"/>
      </patternFill>
    </fill>
  </fills>
  <borders count="2">
    <border>
      <left/>
      <right/>
      <top/>
      <bottom/>
      <diagonal/>
    </border>
    <border>
      <left style="thin">
        <color rgb="00E2CDEE"/>
      </left>
      <right style="thin">
        <color rgb="00E2CDEE"/>
      </right>
      <top style="thin">
        <color rgb="00E2CDEE"/>
      </top>
      <bottom style="thin">
        <color rgb="00E2CDE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6" fillId="4" borderId="1" applyAlignment="1" pivotButton="0" quotePrefix="0" xfId="0">
      <alignment horizontal="center" vertical="center" wrapText="1"/>
    </xf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vs total cost</a:t>
            </a:r>
          </a:p>
        </rich>
      </tx>
    </title>
    <plotArea>
      <lineChart>
        <grouping val="standard"/>
        <ser>
          <idx val="0"/>
          <order val="0"/>
          <tx>
            <strRef>
              <f>'Break-even'!B21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'Break-even'!$A$22:$A$34</f>
            </numRef>
          </cat>
          <val>
            <numRef>
              <f>'Break-even'!$B$22:$B$34</f>
            </numRef>
          </val>
        </ser>
        <ser>
          <idx val="1"/>
          <order val="1"/>
          <tx>
            <strRef>
              <f>'Break-even'!C21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'Break-even'!$A$22:$A$34</f>
            </numRef>
          </cat>
          <val>
            <numRef>
              <f>'Break-even'!$C$22:$C$34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OmniScope360</t>
        </is>
      </c>
    </row>
    <row r="2">
      <c r="A2" s="2" t="inlineStr">
        <is>
          <t>How to use</t>
        </is>
      </c>
    </row>
    <row r="3">
      <c r="A3" s="3" t="inlineStr">
        <is>
          <t>OmniScope360 · omniscope360.com</t>
        </is>
      </c>
    </row>
    <row r="5">
      <c r="A5" s="4" t="inlineStr">
        <is>
          <t>Find your break-even point in units and revenue.</t>
        </is>
      </c>
    </row>
    <row r="6">
      <c r="A6" s="4" t="inlineStr">
        <is>
          <t>Enter price, variable cost per unit and monthly fixed costs.</t>
        </is>
      </c>
    </row>
    <row r="7">
      <c r="A7" s="4" t="inlineStr">
        <is>
          <t>The sheet shows break-even units and revenue, units needed for your target profit, and the margin of safety, with a chart.</t>
        </is>
      </c>
    </row>
    <row r="8">
      <c r="A8" s="4" t="inlineStr">
        <is>
          <t>Break-even units = fixed costs ÷ (price − variable cost).</t>
        </is>
      </c>
    </row>
    <row r="10">
      <c r="A10" s="5" t="inlineStr">
        <is>
          <t>Yellow cells with blue text are inputs. Everything else is calculated.</t>
        </is>
      </c>
    </row>
    <row r="11">
      <c r="A11" s="3" t="inlineStr">
        <is>
          <t>Need it built on your real numbers? Book a free call: omniscope360.com/book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rightToLeft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Break-Even Analysis</t>
        </is>
      </c>
    </row>
    <row r="2">
      <c r="A2" s="2" t="inlineStr">
        <is>
          <t>How many units, and how much revenue, before you stop losing money</t>
        </is>
      </c>
    </row>
    <row r="3">
      <c r="A3" s="3" t="inlineStr">
        <is>
          <t>OmniScope360 · omniscope360.com</t>
        </is>
      </c>
    </row>
    <row r="5">
      <c r="A5" t="inlineStr">
        <is>
          <t>Currency</t>
        </is>
      </c>
      <c r="B5" s="6" t="inlineStr">
        <is>
          <t>OMR</t>
        </is>
      </c>
    </row>
    <row r="6">
      <c r="A6" t="inlineStr">
        <is>
          <t>Price per unit</t>
        </is>
      </c>
      <c r="B6" s="7" t="n">
        <v>25</v>
      </c>
    </row>
    <row r="7">
      <c r="A7" t="inlineStr">
        <is>
          <t>Variable cost per unit</t>
        </is>
      </c>
      <c r="B7" s="7" t="n">
        <v>10</v>
      </c>
    </row>
    <row r="8">
      <c r="A8" t="inlineStr">
        <is>
          <t>Fixed costs per month</t>
        </is>
      </c>
      <c r="B8" s="7" t="n">
        <v>6000</v>
      </c>
    </row>
    <row r="9">
      <c r="A9" t="inlineStr">
        <is>
          <t>Target monthly profit</t>
        </is>
      </c>
      <c r="B9" s="7" t="n">
        <v>2000</v>
      </c>
    </row>
    <row r="10">
      <c r="A10" t="inlineStr">
        <is>
          <t>Expected units per month</t>
        </is>
      </c>
      <c r="B10" s="7" t="n">
        <v>450</v>
      </c>
    </row>
    <row r="12">
      <c r="A12" s="5" t="inlineStr">
        <is>
          <t>Contribution per unit</t>
        </is>
      </c>
      <c r="B12" s="8">
        <f>B6-B7</f>
        <v/>
      </c>
    </row>
    <row r="13">
      <c r="A13" s="5" t="inlineStr">
        <is>
          <t>Contribution margin %</t>
        </is>
      </c>
      <c r="B13" s="9">
        <f>IF(B6&gt;0,B12/B6,0)</f>
        <v/>
      </c>
    </row>
    <row r="14">
      <c r="A14" s="5" t="inlineStr">
        <is>
          <t>Break-even units per month</t>
        </is>
      </c>
      <c r="B14" s="8">
        <f>IF(B12&gt;0,ROUNDUP(B8/B12,0),"n/a")</f>
        <v/>
      </c>
    </row>
    <row r="15">
      <c r="A15" s="5" t="inlineStr">
        <is>
          <t>Break-even revenue per month</t>
        </is>
      </c>
      <c r="B15" s="8">
        <f>IF(B13&gt;0,B8/B13,"n/a")</f>
        <v/>
      </c>
    </row>
    <row r="16">
      <c r="A16" s="5" t="inlineStr">
        <is>
          <t>Units for target profit</t>
        </is>
      </c>
      <c r="B16" s="8">
        <f>IF(B12&gt;0,ROUNDUP((B8+B9)/B12,0),"n/a")</f>
        <v/>
      </c>
    </row>
    <row r="17">
      <c r="A17" s="5" t="inlineStr">
        <is>
          <t>Profit at expected units</t>
        </is>
      </c>
      <c r="B17" s="8">
        <f>B10*B12-B8</f>
        <v/>
      </c>
    </row>
    <row r="18">
      <c r="A18" s="5" t="inlineStr">
        <is>
          <t>Margin of safety (units)</t>
        </is>
      </c>
      <c r="B18" s="8">
        <f>B10-B14</f>
        <v/>
      </c>
    </row>
    <row r="21">
      <c r="A21" s="10" t="inlineStr">
        <is>
          <t>Units</t>
        </is>
      </c>
      <c r="B21" s="10" t="inlineStr">
        <is>
          <t>Revenue</t>
        </is>
      </c>
      <c r="C21" s="10" t="inlineStr">
        <is>
          <t>Total cost</t>
        </is>
      </c>
      <c r="D21" s="10" t="inlineStr">
        <is>
          <t>Profit / (loss)</t>
        </is>
      </c>
    </row>
    <row r="22">
      <c r="A22" s="11">
        <f>ROUND($B$14*0/6,0)</f>
        <v/>
      </c>
      <c r="B22" s="11">
        <f>A22*$B$6</f>
        <v/>
      </c>
      <c r="C22" s="11">
        <f>$B$8+A22*$B$7</f>
        <v/>
      </c>
      <c r="D22" s="11">
        <f>B22-C22</f>
        <v/>
      </c>
    </row>
    <row r="23">
      <c r="A23" s="11">
        <f>ROUND($B$14*1/6,0)</f>
        <v/>
      </c>
      <c r="B23" s="11">
        <f>A23*$B$6</f>
        <v/>
      </c>
      <c r="C23" s="11">
        <f>$B$8+A23*$B$7</f>
        <v/>
      </c>
      <c r="D23" s="11">
        <f>B23-C23</f>
        <v/>
      </c>
    </row>
    <row r="24">
      <c r="A24" s="11">
        <f>ROUND($B$14*2/6,0)</f>
        <v/>
      </c>
      <c r="B24" s="11">
        <f>A24*$B$6</f>
        <v/>
      </c>
      <c r="C24" s="11">
        <f>$B$8+A24*$B$7</f>
        <v/>
      </c>
      <c r="D24" s="11">
        <f>B24-C24</f>
        <v/>
      </c>
    </row>
    <row r="25">
      <c r="A25" s="11">
        <f>ROUND($B$14*3/6,0)</f>
        <v/>
      </c>
      <c r="B25" s="11">
        <f>A25*$B$6</f>
        <v/>
      </c>
      <c r="C25" s="11">
        <f>$B$8+A25*$B$7</f>
        <v/>
      </c>
      <c r="D25" s="11">
        <f>B25-C25</f>
        <v/>
      </c>
    </row>
    <row r="26">
      <c r="A26" s="11">
        <f>ROUND($B$14*4/6,0)</f>
        <v/>
      </c>
      <c r="B26" s="11">
        <f>A26*$B$6</f>
        <v/>
      </c>
      <c r="C26" s="11">
        <f>$B$8+A26*$B$7</f>
        <v/>
      </c>
      <c r="D26" s="11">
        <f>B26-C26</f>
        <v/>
      </c>
    </row>
    <row r="27">
      <c r="A27" s="11">
        <f>ROUND($B$14*5/6,0)</f>
        <v/>
      </c>
      <c r="B27" s="11">
        <f>A27*$B$6</f>
        <v/>
      </c>
      <c r="C27" s="11">
        <f>$B$8+A27*$B$7</f>
        <v/>
      </c>
      <c r="D27" s="11">
        <f>B27-C27</f>
        <v/>
      </c>
    </row>
    <row r="28">
      <c r="A28" s="11">
        <f>ROUND($B$14*6/6,0)</f>
        <v/>
      </c>
      <c r="B28" s="11">
        <f>A28*$B$6</f>
        <v/>
      </c>
      <c r="C28" s="11">
        <f>$B$8+A28*$B$7</f>
        <v/>
      </c>
      <c r="D28" s="11">
        <f>B28-C28</f>
        <v/>
      </c>
    </row>
    <row r="29">
      <c r="A29" s="11">
        <f>ROUND($B$14*7/6,0)</f>
        <v/>
      </c>
      <c r="B29" s="11">
        <f>A29*$B$6</f>
        <v/>
      </c>
      <c r="C29" s="11">
        <f>$B$8+A29*$B$7</f>
        <v/>
      </c>
      <c r="D29" s="11">
        <f>B29-C29</f>
        <v/>
      </c>
    </row>
    <row r="30">
      <c r="A30" s="11">
        <f>ROUND($B$14*8/6,0)</f>
        <v/>
      </c>
      <c r="B30" s="11">
        <f>A30*$B$6</f>
        <v/>
      </c>
      <c r="C30" s="11">
        <f>$B$8+A30*$B$7</f>
        <v/>
      </c>
      <c r="D30" s="11">
        <f>B30-C30</f>
        <v/>
      </c>
    </row>
    <row r="31">
      <c r="A31" s="11">
        <f>ROUND($B$14*9/6,0)</f>
        <v/>
      </c>
      <c r="B31" s="11">
        <f>A31*$B$6</f>
        <v/>
      </c>
      <c r="C31" s="11">
        <f>$B$8+A31*$B$7</f>
        <v/>
      </c>
      <c r="D31" s="11">
        <f>B31-C31</f>
        <v/>
      </c>
    </row>
    <row r="32">
      <c r="A32" s="11">
        <f>ROUND($B$14*10/6,0)</f>
        <v/>
      </c>
      <c r="B32" s="11">
        <f>A32*$B$6</f>
        <v/>
      </c>
      <c r="C32" s="11">
        <f>$B$8+A32*$B$7</f>
        <v/>
      </c>
      <c r="D32" s="11">
        <f>B32-C32</f>
        <v/>
      </c>
    </row>
    <row r="33">
      <c r="A33" s="11">
        <f>ROUND($B$14*11/6,0)</f>
        <v/>
      </c>
      <c r="B33" s="11">
        <f>A33*$B$6</f>
        <v/>
      </c>
      <c r="C33" s="11">
        <f>$B$8+A33*$B$7</f>
        <v/>
      </c>
      <c r="D33" s="11">
        <f>B33-C33</f>
        <v/>
      </c>
    </row>
    <row r="34">
      <c r="A34" s="11">
        <f>ROUND($B$14*12/6,0)</f>
        <v/>
      </c>
      <c r="B34" s="11">
        <f>A34*$B$6</f>
        <v/>
      </c>
      <c r="C34" s="11">
        <f>$B$8+A34*$B$7</f>
        <v/>
      </c>
      <c r="D34" s="11">
        <f>B34-C34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2026-10-24T13:44:54Z</dcterms:created>
  <dcterms:modified xmlns:dcterms="http://purl.org/dc/terms/" xmlns:xsi="http://www.w3.org/2001/XMLSchema-instance" xsi:type="dcterms:W3CDTF">2026-10-24T13:44:54Z</dcterms:modified>
</cp:coreProperties>
</file>