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Monthl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(#,##0);&quot;-&quot;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020202"/>
      <sz val="16"/>
    </font>
    <font>
      <i val="1"/>
      <color rgb="00555555"/>
    </font>
    <font>
      <b val="1"/>
      <color rgb="009A00CC"/>
    </font>
    <font>
      <color rgb="000000CC"/>
    </font>
    <font>
      <b val="1"/>
      <color rgb="00020202"/>
    </font>
    <font>
      <b val="1"/>
      <color rgb="00FFFFFF"/>
      <sz val="11"/>
    </font>
    <font/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9A00CC"/>
      </patternFill>
    </fill>
    <fill>
      <patternFill patternType="solid">
        <fgColor rgb="00F5E6FF"/>
      </patternFill>
    </fill>
  </fills>
  <borders count="2">
    <border>
      <left/>
      <right/>
      <top/>
      <bottom/>
      <diagonal/>
    </border>
    <border>
      <left style="thin">
        <color rgb="00E2CDEE"/>
      </left>
      <right style="thin">
        <color rgb="00E2CDEE"/>
      </right>
      <top style="thin">
        <color rgb="00E2CDEE"/>
      </top>
      <bottom style="thin">
        <color rgb="00E2CDE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pivotButton="0" quotePrefix="0" xfId="0"/>
    <xf numFmtId="0" fontId="6" fillId="3" borderId="1" applyAlignment="1" pivotButton="0" quotePrefix="0" xfId="0">
      <alignment horizontal="center" vertical="center" wrapText="1"/>
    </xf>
    <xf numFmtId="164" fontId="4" fillId="2" borderId="1" pivotButton="0" quotePrefix="0" xfId="0"/>
    <xf numFmtId="1" fontId="4" fillId="2" borderId="1" pivotButton="0" quotePrefix="0" xfId="0"/>
    <xf numFmtId="165" fontId="4" fillId="2" borderId="1" pivotButton="0" quotePrefix="0" xfId="0"/>
    <xf numFmtId="164" fontId="0" fillId="0" borderId="1" pivotButton="0" quotePrefix="0" xfId="0"/>
    <xf numFmtId="164" fontId="5" fillId="4" borderId="1" pivotButton="0" quotePrefix="0" xfId="0"/>
    <xf numFmtId="1" fontId="5" fillId="4" borderId="1" pivotButton="0" quotePrefix="0" xfId="0"/>
    <xf numFmtId="0" fontId="7" fillId="0" borderId="0" pivotButton="0" quotePrefix="0" xfId="0"/>
    <xf numFmtId="0" fontId="6" fillId="3" borderId="0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Closing cash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'Monthly'!A20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'Monthly'!$B$5:$AK$5</f>
            </numRef>
          </cat>
          <val>
            <numRef>
              <f>'Monthly'!$B$20:$AK$20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vs operating cost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'Monthly'!A10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'Monthly'!$B$5:$AK$5</f>
            </numRef>
          </cat>
          <val>
            <numRef>
              <f>'Monthly'!$B$10:$AK$10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21</row>
      <rowOff>0</rowOff>
    </from>
    <ext cx="79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OmniScope360</t>
        </is>
      </c>
    </row>
    <row r="2">
      <c r="A2" s="2" t="inlineStr">
        <is>
          <t>How to use</t>
        </is>
      </c>
    </row>
    <row r="3">
      <c r="A3" s="3" t="inlineStr">
        <is>
          <t>OmniScope360 · omniscope360.com</t>
        </is>
      </c>
    </row>
    <row r="5">
      <c r="A5" s="4" t="inlineStr">
        <is>
          <t>A driver-based startup financial model, the way investors expect it.</t>
        </is>
      </c>
    </row>
    <row r="6">
      <c r="A6" s="4" t="inlineStr">
        <is>
          <t>1. Assumptions: enter opening cash, leads, conversion, price, churn and monthly costs. Add your hiring plan with start months.</t>
        </is>
      </c>
    </row>
    <row r="7">
      <c r="A7" s="4" t="inlineStr">
        <is>
          <t>2. Monthly: 36 months calculated automatically: customers, revenue, gross profit, payroll, costs, profit and closing cash.</t>
        </is>
      </c>
    </row>
    <row r="8">
      <c r="A8" s="4" t="inlineStr">
        <is>
          <t>3. Summary: year totals, first profitable month, lowest cash and the month cash runs out, with charts.</t>
        </is>
      </c>
    </row>
    <row r="9">
      <c r="A9" s="4" t="inlineStr">
        <is>
          <t>Revenue = active customers × price. Active customers = last month + new − churned. New customers = leads × conversion.</t>
        </is>
      </c>
    </row>
    <row r="10">
      <c r="A10" s="4" t="inlineStr">
        <is>
          <t>Tip: change one driver at a time and watch the month cash runs out. That is your real runway.</t>
        </is>
      </c>
    </row>
    <row r="12">
      <c r="A12" s="5" t="inlineStr">
        <is>
          <t>Yellow cells with blue text are inputs. Everything else is calculated.</t>
        </is>
      </c>
    </row>
    <row r="13">
      <c r="A13" s="3" t="inlineStr">
        <is>
          <t>Need it built on your real numbers? Book a free call: omniscope360.com/book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rightToLeft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22" customWidth="1" min="4" max="4"/>
    <col width="14" customWidth="1" min="5" max="5"/>
    <col width="18" customWidth="1" min="6" max="6"/>
  </cols>
  <sheetData>
    <row r="1">
      <c r="A1" s="1" t="inlineStr">
        <is>
          <t>Startup Financial Model</t>
        </is>
      </c>
    </row>
    <row r="2">
      <c r="A2" s="2" t="inlineStr">
        <is>
          <t>Driver-based: leads × conversion × price, churn, hiring and cash runway</t>
        </is>
      </c>
    </row>
    <row r="3">
      <c r="A3" s="3" t="inlineStr">
        <is>
          <t>OmniScope360 · omniscope360.com</t>
        </is>
      </c>
    </row>
    <row r="4">
      <c r="D4" s="5" t="inlineStr">
        <is>
          <t>Hiring plan</t>
        </is>
      </c>
    </row>
    <row r="5">
      <c r="A5" t="inlineStr">
        <is>
          <t>Currency</t>
        </is>
      </c>
      <c r="B5" s="6" t="inlineStr">
        <is>
          <t>OMR</t>
        </is>
      </c>
      <c r="D5" s="7" t="inlineStr">
        <is>
          <t>Role</t>
        </is>
      </c>
      <c r="E5" s="7" t="inlineStr">
        <is>
          <t>Monthly cost</t>
        </is>
      </c>
      <c r="F5" s="7" t="inlineStr">
        <is>
          <t>Start month (1-36)</t>
        </is>
      </c>
    </row>
    <row r="6">
      <c r="A6" t="inlineStr">
        <is>
          <t>Opening cash</t>
        </is>
      </c>
      <c r="B6" s="8" t="n">
        <v>150000</v>
      </c>
      <c r="D6" s="6" t="inlineStr">
        <is>
          <t>Founder salary</t>
        </is>
      </c>
      <c r="E6" s="8" t="n">
        <v>2500</v>
      </c>
      <c r="F6" s="9" t="n">
        <v>1</v>
      </c>
    </row>
    <row r="7">
      <c r="A7" t="inlineStr">
        <is>
          <t>Leads in month 1</t>
        </is>
      </c>
      <c r="B7" s="8" t="n">
        <v>300</v>
      </c>
      <c r="D7" s="6" t="inlineStr">
        <is>
          <t>Developer</t>
        </is>
      </c>
      <c r="E7" s="8" t="n">
        <v>1800</v>
      </c>
      <c r="F7" s="9" t="n">
        <v>1</v>
      </c>
    </row>
    <row r="8">
      <c r="A8" t="inlineStr">
        <is>
          <t>Monthly lead growth</t>
        </is>
      </c>
      <c r="B8" s="10" t="n">
        <v>0.08</v>
      </c>
      <c r="D8" s="6" t="inlineStr">
        <is>
          <t>Sales lead</t>
        </is>
      </c>
      <c r="E8" s="8" t="n">
        <v>1500</v>
      </c>
      <c r="F8" s="9" t="n">
        <v>4</v>
      </c>
    </row>
    <row r="9">
      <c r="A9" t="inlineStr">
        <is>
          <t>Lead to customer conversion</t>
        </is>
      </c>
      <c r="B9" s="10" t="n">
        <v>0.05</v>
      </c>
      <c r="D9" s="6" t="inlineStr">
        <is>
          <t>Customer success</t>
        </is>
      </c>
      <c r="E9" s="8" t="n">
        <v>1000</v>
      </c>
      <c r="F9" s="9" t="n">
        <v>9</v>
      </c>
    </row>
    <row r="10">
      <c r="A10" t="inlineStr">
        <is>
          <t>Price per customer per month</t>
        </is>
      </c>
      <c r="B10" s="8" t="n">
        <v>45</v>
      </c>
      <c r="D10" s="6" t="inlineStr">
        <is>
          <t>Developer 2</t>
        </is>
      </c>
      <c r="E10" s="8" t="n">
        <v>1800</v>
      </c>
      <c r="F10" s="9" t="n">
        <v>13</v>
      </c>
    </row>
    <row r="11">
      <c r="A11" t="inlineStr">
        <is>
          <t>Monthly churn</t>
        </is>
      </c>
      <c r="B11" s="10" t="n">
        <v>0.03</v>
      </c>
      <c r="D11" s="6" t="inlineStr">
        <is>
          <t>Marketing</t>
        </is>
      </c>
      <c r="E11" s="8" t="n">
        <v>1300</v>
      </c>
      <c r="F11" s="9" t="n">
        <v>18</v>
      </c>
    </row>
    <row r="12">
      <c r="A12" t="inlineStr">
        <is>
          <t>Direct cost (% of revenue)</t>
        </is>
      </c>
      <c r="B12" s="10" t="n">
        <v>0.25</v>
      </c>
    </row>
    <row r="13">
      <c r="A13" t="inlineStr">
        <is>
          <t>Marketing spend per month</t>
        </is>
      </c>
      <c r="B13" s="8" t="n">
        <v>6000</v>
      </c>
    </row>
    <row r="14">
      <c r="A14" t="inlineStr">
        <is>
          <t>Software and tools per month</t>
        </is>
      </c>
      <c r="B14" s="8" t="n">
        <v>1200</v>
      </c>
    </row>
    <row r="15">
      <c r="A15" t="inlineStr">
        <is>
          <t>Rent and office per month</t>
        </is>
      </c>
      <c r="B15" s="8" t="n">
        <v>1500</v>
      </c>
    </row>
    <row r="16">
      <c r="A16" t="inlineStr">
        <is>
          <t>Other overheads per month</t>
        </is>
      </c>
      <c r="B16" s="8" t="n">
        <v>800</v>
      </c>
    </row>
    <row r="17">
      <c r="A17" t="inlineStr">
        <is>
          <t>VAT / GST rate (for reference)</t>
        </is>
      </c>
      <c r="B17" s="10" t="n">
        <v>0.05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rightToLeft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Summary</t>
        </is>
      </c>
    </row>
    <row r="2">
      <c r="A2" s="2" t="inlineStr">
        <is>
          <t>Year totals, break-even month and runway</t>
        </is>
      </c>
    </row>
    <row r="3">
      <c r="A3" s="3" t="inlineStr">
        <is>
          <t>OmniScope360 · omniscope360.com</t>
        </is>
      </c>
    </row>
    <row r="5">
      <c r="A5" s="7" t="inlineStr">
        <is>
          <t>Metric</t>
        </is>
      </c>
      <c r="B5" s="7" t="inlineStr">
        <is>
          <t>Year 1</t>
        </is>
      </c>
      <c r="C5" s="7" t="inlineStr">
        <is>
          <t>Year 2</t>
        </is>
      </c>
      <c r="D5" s="7" t="inlineStr">
        <is>
          <t>Year 3</t>
        </is>
      </c>
    </row>
    <row r="6">
      <c r="A6" s="5" t="inlineStr">
        <is>
          <t>Revenue</t>
        </is>
      </c>
      <c r="B6" s="11">
        <f>SUM(Monthly!B10:M10)</f>
        <v/>
      </c>
      <c r="C6" s="11">
        <f>SUM(Monthly!N10:Y10)</f>
        <v/>
      </c>
      <c r="D6" s="11">
        <f>SUM(Monthly!Z10:AK10)</f>
        <v/>
      </c>
    </row>
    <row r="7">
      <c r="A7" s="5" t="inlineStr">
        <is>
          <t>Gross profit</t>
        </is>
      </c>
      <c r="B7" s="11">
        <f>SUM(Monthly!B12:M12)</f>
        <v/>
      </c>
      <c r="C7" s="11">
        <f>SUM(Monthly!N12:Y12)</f>
        <v/>
      </c>
      <c r="D7" s="11">
        <f>SUM(Monthly!Z12:AK12)</f>
        <v/>
      </c>
    </row>
    <row r="8">
      <c r="A8" s="5" t="inlineStr">
        <is>
          <t>Operating cost</t>
        </is>
      </c>
      <c r="B8" s="11">
        <f>SUM(Monthly!B18:M18)</f>
        <v/>
      </c>
      <c r="C8" s="11">
        <f>SUM(Monthly!N18:Y18)</f>
        <v/>
      </c>
      <c r="D8" s="11">
        <f>SUM(Monthly!Z18:AK18)</f>
        <v/>
      </c>
    </row>
    <row r="9">
      <c r="A9" s="5" t="inlineStr">
        <is>
          <t>Net profit / (loss)</t>
        </is>
      </c>
      <c r="B9" s="12">
        <f>SUM(Monthly!B19:M19)</f>
        <v/>
      </c>
      <c r="C9" s="12">
        <f>SUM(Monthly!N19:Y19)</f>
        <v/>
      </c>
      <c r="D9" s="12">
        <f>SUM(Monthly!Z19:AK19)</f>
        <v/>
      </c>
    </row>
    <row r="11">
      <c r="A11" s="5" t="inlineStr">
        <is>
          <t>Active customers at year end</t>
        </is>
      </c>
      <c r="B11" s="11">
        <f>Monthly!M9</f>
        <v/>
      </c>
      <c r="C11" s="11">
        <f>Monthly!Y9</f>
        <v/>
      </c>
      <c r="D11" s="11">
        <f>Monthly!AK9</f>
        <v/>
      </c>
    </row>
    <row r="13">
      <c r="A13" s="5" t="inlineStr">
        <is>
          <t>First profitable month</t>
        </is>
      </c>
      <c r="B13" s="13">
        <f>IFERROR(INDEX(Monthly!B5:AK5,MATCH(TRUE,INDEX(Monthly!B19:AK19&gt;0,0),0)),"Not in 36 months")</f>
        <v/>
      </c>
    </row>
    <row r="14">
      <c r="A14" s="5" t="inlineStr">
        <is>
          <t>Lowest cash balance</t>
        </is>
      </c>
      <c r="B14" s="12">
        <f>MIN(Monthly!B20:AK20)</f>
        <v/>
      </c>
    </row>
    <row r="15">
      <c r="A15" s="5" t="inlineStr">
        <is>
          <t>Month cash runs out</t>
        </is>
      </c>
      <c r="B15" s="13">
        <f>IFERROR(INDEX(Monthly!B5:AK5,MATCH(TRUE,INDEX(Monthly!B20:AK20&lt;0,0),0)),"Cash lasts 36 months")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K21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</cols>
  <sheetData>
    <row r="1">
      <c r="A1" s="1" t="inlineStr">
        <is>
          <t>Monthly model (36 months)</t>
        </is>
      </c>
    </row>
    <row r="2">
      <c r="A2" s="2" t="inlineStr">
        <is>
          <t>All figures calculated from Assumptions</t>
        </is>
      </c>
    </row>
    <row r="3">
      <c r="A3" s="3" t="inlineStr">
        <is>
          <t>OmniScope360 · omniscope360.com</t>
        </is>
      </c>
    </row>
    <row r="5">
      <c r="A5" s="14" t="inlineStr">
        <is>
          <t>Month</t>
        </is>
      </c>
      <c r="B5" s="15" t="n">
        <v>1</v>
      </c>
      <c r="C5" s="15" t="n">
        <v>2</v>
      </c>
      <c r="D5" s="15" t="n">
        <v>3</v>
      </c>
      <c r="E5" s="15" t="n">
        <v>4</v>
      </c>
      <c r="F5" s="15" t="n">
        <v>5</v>
      </c>
      <c r="G5" s="15" t="n">
        <v>6</v>
      </c>
      <c r="H5" s="15" t="n">
        <v>7</v>
      </c>
      <c r="I5" s="15" t="n">
        <v>8</v>
      </c>
      <c r="J5" s="15" t="n">
        <v>9</v>
      </c>
      <c r="K5" s="15" t="n">
        <v>10</v>
      </c>
      <c r="L5" s="15" t="n">
        <v>11</v>
      </c>
      <c r="M5" s="15" t="n">
        <v>12</v>
      </c>
      <c r="N5" s="15" t="n">
        <v>13</v>
      </c>
      <c r="O5" s="15" t="n">
        <v>14</v>
      </c>
      <c r="P5" s="15" t="n">
        <v>15</v>
      </c>
      <c r="Q5" s="15" t="n">
        <v>16</v>
      </c>
      <c r="R5" s="15" t="n">
        <v>17</v>
      </c>
      <c r="S5" s="15" t="n">
        <v>18</v>
      </c>
      <c r="T5" s="15" t="n">
        <v>19</v>
      </c>
      <c r="U5" s="15" t="n">
        <v>20</v>
      </c>
      <c r="V5" s="15" t="n">
        <v>21</v>
      </c>
      <c r="W5" s="15" t="n">
        <v>22</v>
      </c>
      <c r="X5" s="15" t="n">
        <v>23</v>
      </c>
      <c r="Y5" s="15" t="n">
        <v>24</v>
      </c>
      <c r="Z5" s="15" t="n">
        <v>25</v>
      </c>
      <c r="AA5" s="15" t="n">
        <v>26</v>
      </c>
      <c r="AB5" s="15" t="n">
        <v>27</v>
      </c>
      <c r="AC5" s="15" t="n">
        <v>28</v>
      </c>
      <c r="AD5" s="15" t="n">
        <v>29</v>
      </c>
      <c r="AE5" s="15" t="n">
        <v>30</v>
      </c>
      <c r="AF5" s="15" t="n">
        <v>31</v>
      </c>
      <c r="AG5" s="15" t="n">
        <v>32</v>
      </c>
      <c r="AH5" s="15" t="n">
        <v>33</v>
      </c>
      <c r="AI5" s="15" t="n">
        <v>34</v>
      </c>
      <c r="AJ5" s="15" t="n">
        <v>35</v>
      </c>
      <c r="AK5" s="15" t="n">
        <v>36</v>
      </c>
    </row>
    <row r="6">
      <c r="A6" s="14" t="inlineStr">
        <is>
          <t>Leads</t>
        </is>
      </c>
      <c r="B6" s="11">
        <f>Assumptions!$B$7*(1+Assumptions!$B$8)^(B5-1)</f>
        <v/>
      </c>
      <c r="C6" s="11">
        <f>Assumptions!$B$7*(1+Assumptions!$B$8)^(C5-1)</f>
        <v/>
      </c>
      <c r="D6" s="11">
        <f>Assumptions!$B$7*(1+Assumptions!$B$8)^(D5-1)</f>
        <v/>
      </c>
      <c r="E6" s="11">
        <f>Assumptions!$B$7*(1+Assumptions!$B$8)^(E5-1)</f>
        <v/>
      </c>
      <c r="F6" s="11">
        <f>Assumptions!$B$7*(1+Assumptions!$B$8)^(F5-1)</f>
        <v/>
      </c>
      <c r="G6" s="11">
        <f>Assumptions!$B$7*(1+Assumptions!$B$8)^(G5-1)</f>
        <v/>
      </c>
      <c r="H6" s="11">
        <f>Assumptions!$B$7*(1+Assumptions!$B$8)^(H5-1)</f>
        <v/>
      </c>
      <c r="I6" s="11">
        <f>Assumptions!$B$7*(1+Assumptions!$B$8)^(I5-1)</f>
        <v/>
      </c>
      <c r="J6" s="11">
        <f>Assumptions!$B$7*(1+Assumptions!$B$8)^(J5-1)</f>
        <v/>
      </c>
      <c r="K6" s="11">
        <f>Assumptions!$B$7*(1+Assumptions!$B$8)^(K5-1)</f>
        <v/>
      </c>
      <c r="L6" s="11">
        <f>Assumptions!$B$7*(1+Assumptions!$B$8)^(L5-1)</f>
        <v/>
      </c>
      <c r="M6" s="11">
        <f>Assumptions!$B$7*(1+Assumptions!$B$8)^(M5-1)</f>
        <v/>
      </c>
      <c r="N6" s="11">
        <f>Assumptions!$B$7*(1+Assumptions!$B$8)^(N5-1)</f>
        <v/>
      </c>
      <c r="O6" s="11">
        <f>Assumptions!$B$7*(1+Assumptions!$B$8)^(O5-1)</f>
        <v/>
      </c>
      <c r="P6" s="11">
        <f>Assumptions!$B$7*(1+Assumptions!$B$8)^(P5-1)</f>
        <v/>
      </c>
      <c r="Q6" s="11">
        <f>Assumptions!$B$7*(1+Assumptions!$B$8)^(Q5-1)</f>
        <v/>
      </c>
      <c r="R6" s="11">
        <f>Assumptions!$B$7*(1+Assumptions!$B$8)^(R5-1)</f>
        <v/>
      </c>
      <c r="S6" s="11">
        <f>Assumptions!$B$7*(1+Assumptions!$B$8)^(S5-1)</f>
        <v/>
      </c>
      <c r="T6" s="11">
        <f>Assumptions!$B$7*(1+Assumptions!$B$8)^(T5-1)</f>
        <v/>
      </c>
      <c r="U6" s="11">
        <f>Assumptions!$B$7*(1+Assumptions!$B$8)^(U5-1)</f>
        <v/>
      </c>
      <c r="V6" s="11">
        <f>Assumptions!$B$7*(1+Assumptions!$B$8)^(V5-1)</f>
        <v/>
      </c>
      <c r="W6" s="11">
        <f>Assumptions!$B$7*(1+Assumptions!$B$8)^(W5-1)</f>
        <v/>
      </c>
      <c r="X6" s="11">
        <f>Assumptions!$B$7*(1+Assumptions!$B$8)^(X5-1)</f>
        <v/>
      </c>
      <c r="Y6" s="11">
        <f>Assumptions!$B$7*(1+Assumptions!$B$8)^(Y5-1)</f>
        <v/>
      </c>
      <c r="Z6" s="11">
        <f>Assumptions!$B$7*(1+Assumptions!$B$8)^(Z5-1)</f>
        <v/>
      </c>
      <c r="AA6" s="11">
        <f>Assumptions!$B$7*(1+Assumptions!$B$8)^(AA5-1)</f>
        <v/>
      </c>
      <c r="AB6" s="11">
        <f>Assumptions!$B$7*(1+Assumptions!$B$8)^(AB5-1)</f>
        <v/>
      </c>
      <c r="AC6" s="11">
        <f>Assumptions!$B$7*(1+Assumptions!$B$8)^(AC5-1)</f>
        <v/>
      </c>
      <c r="AD6" s="11">
        <f>Assumptions!$B$7*(1+Assumptions!$B$8)^(AD5-1)</f>
        <v/>
      </c>
      <c r="AE6" s="11">
        <f>Assumptions!$B$7*(1+Assumptions!$B$8)^(AE5-1)</f>
        <v/>
      </c>
      <c r="AF6" s="11">
        <f>Assumptions!$B$7*(1+Assumptions!$B$8)^(AF5-1)</f>
        <v/>
      </c>
      <c r="AG6" s="11">
        <f>Assumptions!$B$7*(1+Assumptions!$B$8)^(AG5-1)</f>
        <v/>
      </c>
      <c r="AH6" s="11">
        <f>Assumptions!$B$7*(1+Assumptions!$B$8)^(AH5-1)</f>
        <v/>
      </c>
      <c r="AI6" s="11">
        <f>Assumptions!$B$7*(1+Assumptions!$B$8)^(AI5-1)</f>
        <v/>
      </c>
      <c r="AJ6" s="11">
        <f>Assumptions!$B$7*(1+Assumptions!$B$8)^(AJ5-1)</f>
        <v/>
      </c>
      <c r="AK6" s="11">
        <f>Assumptions!$B$7*(1+Assumptions!$B$8)^(AK5-1)</f>
        <v/>
      </c>
    </row>
    <row r="7">
      <c r="A7" s="14" t="inlineStr">
        <is>
          <t>New customers</t>
        </is>
      </c>
      <c r="B7" s="11">
        <f>ROUND(B6*Assumptions!$B$9,0)</f>
        <v/>
      </c>
      <c r="C7" s="11">
        <f>ROUND(C6*Assumptions!$B$9,0)</f>
        <v/>
      </c>
      <c r="D7" s="11">
        <f>ROUND(D6*Assumptions!$B$9,0)</f>
        <v/>
      </c>
      <c r="E7" s="11">
        <f>ROUND(E6*Assumptions!$B$9,0)</f>
        <v/>
      </c>
      <c r="F7" s="11">
        <f>ROUND(F6*Assumptions!$B$9,0)</f>
        <v/>
      </c>
      <c r="G7" s="11">
        <f>ROUND(G6*Assumptions!$B$9,0)</f>
        <v/>
      </c>
      <c r="H7" s="11">
        <f>ROUND(H6*Assumptions!$B$9,0)</f>
        <v/>
      </c>
      <c r="I7" s="11">
        <f>ROUND(I6*Assumptions!$B$9,0)</f>
        <v/>
      </c>
      <c r="J7" s="11">
        <f>ROUND(J6*Assumptions!$B$9,0)</f>
        <v/>
      </c>
      <c r="K7" s="11">
        <f>ROUND(K6*Assumptions!$B$9,0)</f>
        <v/>
      </c>
      <c r="L7" s="11">
        <f>ROUND(L6*Assumptions!$B$9,0)</f>
        <v/>
      </c>
      <c r="M7" s="11">
        <f>ROUND(M6*Assumptions!$B$9,0)</f>
        <v/>
      </c>
      <c r="N7" s="11">
        <f>ROUND(N6*Assumptions!$B$9,0)</f>
        <v/>
      </c>
      <c r="O7" s="11">
        <f>ROUND(O6*Assumptions!$B$9,0)</f>
        <v/>
      </c>
      <c r="P7" s="11">
        <f>ROUND(P6*Assumptions!$B$9,0)</f>
        <v/>
      </c>
      <c r="Q7" s="11">
        <f>ROUND(Q6*Assumptions!$B$9,0)</f>
        <v/>
      </c>
      <c r="R7" s="11">
        <f>ROUND(R6*Assumptions!$B$9,0)</f>
        <v/>
      </c>
      <c r="S7" s="11">
        <f>ROUND(S6*Assumptions!$B$9,0)</f>
        <v/>
      </c>
      <c r="T7" s="11">
        <f>ROUND(T6*Assumptions!$B$9,0)</f>
        <v/>
      </c>
      <c r="U7" s="11">
        <f>ROUND(U6*Assumptions!$B$9,0)</f>
        <v/>
      </c>
      <c r="V7" s="11">
        <f>ROUND(V6*Assumptions!$B$9,0)</f>
        <v/>
      </c>
      <c r="W7" s="11">
        <f>ROUND(W6*Assumptions!$B$9,0)</f>
        <v/>
      </c>
      <c r="X7" s="11">
        <f>ROUND(X6*Assumptions!$B$9,0)</f>
        <v/>
      </c>
      <c r="Y7" s="11">
        <f>ROUND(Y6*Assumptions!$B$9,0)</f>
        <v/>
      </c>
      <c r="Z7" s="11">
        <f>ROUND(Z6*Assumptions!$B$9,0)</f>
        <v/>
      </c>
      <c r="AA7" s="11">
        <f>ROUND(AA6*Assumptions!$B$9,0)</f>
        <v/>
      </c>
      <c r="AB7" s="11">
        <f>ROUND(AB6*Assumptions!$B$9,0)</f>
        <v/>
      </c>
      <c r="AC7" s="11">
        <f>ROUND(AC6*Assumptions!$B$9,0)</f>
        <v/>
      </c>
      <c r="AD7" s="11">
        <f>ROUND(AD6*Assumptions!$B$9,0)</f>
        <v/>
      </c>
      <c r="AE7" s="11">
        <f>ROUND(AE6*Assumptions!$B$9,0)</f>
        <v/>
      </c>
      <c r="AF7" s="11">
        <f>ROUND(AF6*Assumptions!$B$9,0)</f>
        <v/>
      </c>
      <c r="AG7" s="11">
        <f>ROUND(AG6*Assumptions!$B$9,0)</f>
        <v/>
      </c>
      <c r="AH7" s="11">
        <f>ROUND(AH6*Assumptions!$B$9,0)</f>
        <v/>
      </c>
      <c r="AI7" s="11">
        <f>ROUND(AI6*Assumptions!$B$9,0)</f>
        <v/>
      </c>
      <c r="AJ7" s="11">
        <f>ROUND(AJ6*Assumptions!$B$9,0)</f>
        <v/>
      </c>
      <c r="AK7" s="11">
        <f>ROUND(AK6*Assumptions!$B$9,0)</f>
        <v/>
      </c>
    </row>
    <row r="8">
      <c r="A8" s="14" t="inlineStr">
        <is>
          <t>Lost customers</t>
        </is>
      </c>
      <c r="B8" s="11">
        <f>0</f>
        <v/>
      </c>
      <c r="C8" s="11">
        <f>ROUND(B9*Assumptions!$B$11,0)</f>
        <v/>
      </c>
      <c r="D8" s="11">
        <f>ROUND(C9*Assumptions!$B$11,0)</f>
        <v/>
      </c>
      <c r="E8" s="11">
        <f>ROUND(D9*Assumptions!$B$11,0)</f>
        <v/>
      </c>
      <c r="F8" s="11">
        <f>ROUND(E9*Assumptions!$B$11,0)</f>
        <v/>
      </c>
      <c r="G8" s="11">
        <f>ROUND(F9*Assumptions!$B$11,0)</f>
        <v/>
      </c>
      <c r="H8" s="11">
        <f>ROUND(G9*Assumptions!$B$11,0)</f>
        <v/>
      </c>
      <c r="I8" s="11">
        <f>ROUND(H9*Assumptions!$B$11,0)</f>
        <v/>
      </c>
      <c r="J8" s="11">
        <f>ROUND(I9*Assumptions!$B$11,0)</f>
        <v/>
      </c>
      <c r="K8" s="11">
        <f>ROUND(J9*Assumptions!$B$11,0)</f>
        <v/>
      </c>
      <c r="L8" s="11">
        <f>ROUND(K9*Assumptions!$B$11,0)</f>
        <v/>
      </c>
      <c r="M8" s="11">
        <f>ROUND(L9*Assumptions!$B$11,0)</f>
        <v/>
      </c>
      <c r="N8" s="11">
        <f>ROUND(M9*Assumptions!$B$11,0)</f>
        <v/>
      </c>
      <c r="O8" s="11">
        <f>ROUND(N9*Assumptions!$B$11,0)</f>
        <v/>
      </c>
      <c r="P8" s="11">
        <f>ROUND(O9*Assumptions!$B$11,0)</f>
        <v/>
      </c>
      <c r="Q8" s="11">
        <f>ROUND(P9*Assumptions!$B$11,0)</f>
        <v/>
      </c>
      <c r="R8" s="11">
        <f>ROUND(Q9*Assumptions!$B$11,0)</f>
        <v/>
      </c>
      <c r="S8" s="11">
        <f>ROUND(R9*Assumptions!$B$11,0)</f>
        <v/>
      </c>
      <c r="T8" s="11">
        <f>ROUND(S9*Assumptions!$B$11,0)</f>
        <v/>
      </c>
      <c r="U8" s="11">
        <f>ROUND(T9*Assumptions!$B$11,0)</f>
        <v/>
      </c>
      <c r="V8" s="11">
        <f>ROUND(U9*Assumptions!$B$11,0)</f>
        <v/>
      </c>
      <c r="W8" s="11">
        <f>ROUND(V9*Assumptions!$B$11,0)</f>
        <v/>
      </c>
      <c r="X8" s="11">
        <f>ROUND(W9*Assumptions!$B$11,0)</f>
        <v/>
      </c>
      <c r="Y8" s="11">
        <f>ROUND(X9*Assumptions!$B$11,0)</f>
        <v/>
      </c>
      <c r="Z8" s="11">
        <f>ROUND(Y9*Assumptions!$B$11,0)</f>
        <v/>
      </c>
      <c r="AA8" s="11">
        <f>ROUND(Z9*Assumptions!$B$11,0)</f>
        <v/>
      </c>
      <c r="AB8" s="11">
        <f>ROUND(AA9*Assumptions!$B$11,0)</f>
        <v/>
      </c>
      <c r="AC8" s="11">
        <f>ROUND(AB9*Assumptions!$B$11,0)</f>
        <v/>
      </c>
      <c r="AD8" s="11">
        <f>ROUND(AC9*Assumptions!$B$11,0)</f>
        <v/>
      </c>
      <c r="AE8" s="11">
        <f>ROUND(AD9*Assumptions!$B$11,0)</f>
        <v/>
      </c>
      <c r="AF8" s="11">
        <f>ROUND(AE9*Assumptions!$B$11,0)</f>
        <v/>
      </c>
      <c r="AG8" s="11">
        <f>ROUND(AF9*Assumptions!$B$11,0)</f>
        <v/>
      </c>
      <c r="AH8" s="11">
        <f>ROUND(AG9*Assumptions!$B$11,0)</f>
        <v/>
      </c>
      <c r="AI8" s="11">
        <f>ROUND(AH9*Assumptions!$B$11,0)</f>
        <v/>
      </c>
      <c r="AJ8" s="11">
        <f>ROUND(AI9*Assumptions!$B$11,0)</f>
        <v/>
      </c>
      <c r="AK8" s="11">
        <f>ROUND(AJ9*Assumptions!$B$11,0)</f>
        <v/>
      </c>
    </row>
    <row r="9">
      <c r="A9" s="14" t="inlineStr">
        <is>
          <t>Active customers</t>
        </is>
      </c>
      <c r="B9" s="11">
        <f>B7-B8</f>
        <v/>
      </c>
      <c r="C9" s="11">
        <f>B9+C7-C8</f>
        <v/>
      </c>
      <c r="D9" s="11">
        <f>C9+D7-D8</f>
        <v/>
      </c>
      <c r="E9" s="11">
        <f>D9+E7-E8</f>
        <v/>
      </c>
      <c r="F9" s="11">
        <f>E9+F7-F8</f>
        <v/>
      </c>
      <c r="G9" s="11">
        <f>F9+G7-G8</f>
        <v/>
      </c>
      <c r="H9" s="11">
        <f>G9+H7-H8</f>
        <v/>
      </c>
      <c r="I9" s="11">
        <f>H9+I7-I8</f>
        <v/>
      </c>
      <c r="J9" s="11">
        <f>I9+J7-J8</f>
        <v/>
      </c>
      <c r="K9" s="11">
        <f>J9+K7-K8</f>
        <v/>
      </c>
      <c r="L9" s="11">
        <f>K9+L7-L8</f>
        <v/>
      </c>
      <c r="M9" s="11">
        <f>L9+M7-M8</f>
        <v/>
      </c>
      <c r="N9" s="11">
        <f>M9+N7-N8</f>
        <v/>
      </c>
      <c r="O9" s="11">
        <f>N9+O7-O8</f>
        <v/>
      </c>
      <c r="P9" s="11">
        <f>O9+P7-P8</f>
        <v/>
      </c>
      <c r="Q9" s="11">
        <f>P9+Q7-Q8</f>
        <v/>
      </c>
      <c r="R9" s="11">
        <f>Q9+R7-R8</f>
        <v/>
      </c>
      <c r="S9" s="11">
        <f>R9+S7-S8</f>
        <v/>
      </c>
      <c r="T9" s="11">
        <f>S9+T7-T8</f>
        <v/>
      </c>
      <c r="U9" s="11">
        <f>T9+U7-U8</f>
        <v/>
      </c>
      <c r="V9" s="11">
        <f>U9+V7-V8</f>
        <v/>
      </c>
      <c r="W9" s="11">
        <f>V9+W7-W8</f>
        <v/>
      </c>
      <c r="X9" s="11">
        <f>W9+X7-X8</f>
        <v/>
      </c>
      <c r="Y9" s="11">
        <f>X9+Y7-Y8</f>
        <v/>
      </c>
      <c r="Z9" s="11">
        <f>Y9+Z7-Z8</f>
        <v/>
      </c>
      <c r="AA9" s="11">
        <f>Z9+AA7-AA8</f>
        <v/>
      </c>
      <c r="AB9" s="11">
        <f>AA9+AB7-AB8</f>
        <v/>
      </c>
      <c r="AC9" s="11">
        <f>AB9+AC7-AC8</f>
        <v/>
      </c>
      <c r="AD9" s="11">
        <f>AC9+AD7-AD8</f>
        <v/>
      </c>
      <c r="AE9" s="11">
        <f>AD9+AE7-AE8</f>
        <v/>
      </c>
      <c r="AF9" s="11">
        <f>AE9+AF7-AF8</f>
        <v/>
      </c>
      <c r="AG9" s="11">
        <f>AF9+AG7-AG8</f>
        <v/>
      </c>
      <c r="AH9" s="11">
        <f>AG9+AH7-AH8</f>
        <v/>
      </c>
      <c r="AI9" s="11">
        <f>AH9+AI7-AI8</f>
        <v/>
      </c>
      <c r="AJ9" s="11">
        <f>AI9+AJ7-AJ8</f>
        <v/>
      </c>
      <c r="AK9" s="11">
        <f>AJ9+AK7-AK8</f>
        <v/>
      </c>
    </row>
    <row r="10">
      <c r="A10" s="5" t="inlineStr">
        <is>
          <t>Revenue</t>
        </is>
      </c>
      <c r="B10" s="12">
        <f>B9*Assumptions!$B$10</f>
        <v/>
      </c>
      <c r="C10" s="12">
        <f>C9*Assumptions!$B$10</f>
        <v/>
      </c>
      <c r="D10" s="12">
        <f>D9*Assumptions!$B$10</f>
        <v/>
      </c>
      <c r="E10" s="12">
        <f>E9*Assumptions!$B$10</f>
        <v/>
      </c>
      <c r="F10" s="12">
        <f>F9*Assumptions!$B$10</f>
        <v/>
      </c>
      <c r="G10" s="12">
        <f>G9*Assumptions!$B$10</f>
        <v/>
      </c>
      <c r="H10" s="12">
        <f>H9*Assumptions!$B$10</f>
        <v/>
      </c>
      <c r="I10" s="12">
        <f>I9*Assumptions!$B$10</f>
        <v/>
      </c>
      <c r="J10" s="12">
        <f>J9*Assumptions!$B$10</f>
        <v/>
      </c>
      <c r="K10" s="12">
        <f>K9*Assumptions!$B$10</f>
        <v/>
      </c>
      <c r="L10" s="12">
        <f>L9*Assumptions!$B$10</f>
        <v/>
      </c>
      <c r="M10" s="12">
        <f>M9*Assumptions!$B$10</f>
        <v/>
      </c>
      <c r="N10" s="12">
        <f>N9*Assumptions!$B$10</f>
        <v/>
      </c>
      <c r="O10" s="12">
        <f>O9*Assumptions!$B$10</f>
        <v/>
      </c>
      <c r="P10" s="12">
        <f>P9*Assumptions!$B$10</f>
        <v/>
      </c>
      <c r="Q10" s="12">
        <f>Q9*Assumptions!$B$10</f>
        <v/>
      </c>
      <c r="R10" s="12">
        <f>R9*Assumptions!$B$10</f>
        <v/>
      </c>
      <c r="S10" s="12">
        <f>S9*Assumptions!$B$10</f>
        <v/>
      </c>
      <c r="T10" s="12">
        <f>T9*Assumptions!$B$10</f>
        <v/>
      </c>
      <c r="U10" s="12">
        <f>U9*Assumptions!$B$10</f>
        <v/>
      </c>
      <c r="V10" s="12">
        <f>V9*Assumptions!$B$10</f>
        <v/>
      </c>
      <c r="W10" s="12">
        <f>W9*Assumptions!$B$10</f>
        <v/>
      </c>
      <c r="X10" s="12">
        <f>X9*Assumptions!$B$10</f>
        <v/>
      </c>
      <c r="Y10" s="12">
        <f>Y9*Assumptions!$B$10</f>
        <v/>
      </c>
      <c r="Z10" s="12">
        <f>Z9*Assumptions!$B$10</f>
        <v/>
      </c>
      <c r="AA10" s="12">
        <f>AA9*Assumptions!$B$10</f>
        <v/>
      </c>
      <c r="AB10" s="12">
        <f>AB9*Assumptions!$B$10</f>
        <v/>
      </c>
      <c r="AC10" s="12">
        <f>AC9*Assumptions!$B$10</f>
        <v/>
      </c>
      <c r="AD10" s="12">
        <f>AD9*Assumptions!$B$10</f>
        <v/>
      </c>
      <c r="AE10" s="12">
        <f>AE9*Assumptions!$B$10</f>
        <v/>
      </c>
      <c r="AF10" s="12">
        <f>AF9*Assumptions!$B$10</f>
        <v/>
      </c>
      <c r="AG10" s="12">
        <f>AG9*Assumptions!$B$10</f>
        <v/>
      </c>
      <c r="AH10" s="12">
        <f>AH9*Assumptions!$B$10</f>
        <v/>
      </c>
      <c r="AI10" s="12">
        <f>AI9*Assumptions!$B$10</f>
        <v/>
      </c>
      <c r="AJ10" s="12">
        <f>AJ9*Assumptions!$B$10</f>
        <v/>
      </c>
      <c r="AK10" s="12">
        <f>AK9*Assumptions!$B$10</f>
        <v/>
      </c>
    </row>
    <row r="11">
      <c r="A11" s="14" t="inlineStr">
        <is>
          <t>Direct cost</t>
        </is>
      </c>
      <c r="B11" s="11">
        <f>-B10*Assumptions!$B$12</f>
        <v/>
      </c>
      <c r="C11" s="11">
        <f>-C10*Assumptions!$B$12</f>
        <v/>
      </c>
      <c r="D11" s="11">
        <f>-D10*Assumptions!$B$12</f>
        <v/>
      </c>
      <c r="E11" s="11">
        <f>-E10*Assumptions!$B$12</f>
        <v/>
      </c>
      <c r="F11" s="11">
        <f>-F10*Assumptions!$B$12</f>
        <v/>
      </c>
      <c r="G11" s="11">
        <f>-G10*Assumptions!$B$12</f>
        <v/>
      </c>
      <c r="H11" s="11">
        <f>-H10*Assumptions!$B$12</f>
        <v/>
      </c>
      <c r="I11" s="11">
        <f>-I10*Assumptions!$B$12</f>
        <v/>
      </c>
      <c r="J11" s="11">
        <f>-J10*Assumptions!$B$12</f>
        <v/>
      </c>
      <c r="K11" s="11">
        <f>-K10*Assumptions!$B$12</f>
        <v/>
      </c>
      <c r="L11" s="11">
        <f>-L10*Assumptions!$B$12</f>
        <v/>
      </c>
      <c r="M11" s="11">
        <f>-M10*Assumptions!$B$12</f>
        <v/>
      </c>
      <c r="N11" s="11">
        <f>-N10*Assumptions!$B$12</f>
        <v/>
      </c>
      <c r="O11" s="11">
        <f>-O10*Assumptions!$B$12</f>
        <v/>
      </c>
      <c r="P11" s="11">
        <f>-P10*Assumptions!$B$12</f>
        <v/>
      </c>
      <c r="Q11" s="11">
        <f>-Q10*Assumptions!$B$12</f>
        <v/>
      </c>
      <c r="R11" s="11">
        <f>-R10*Assumptions!$B$12</f>
        <v/>
      </c>
      <c r="S11" s="11">
        <f>-S10*Assumptions!$B$12</f>
        <v/>
      </c>
      <c r="T11" s="11">
        <f>-T10*Assumptions!$B$12</f>
        <v/>
      </c>
      <c r="U11" s="11">
        <f>-U10*Assumptions!$B$12</f>
        <v/>
      </c>
      <c r="V11" s="11">
        <f>-V10*Assumptions!$B$12</f>
        <v/>
      </c>
      <c r="W11" s="11">
        <f>-W10*Assumptions!$B$12</f>
        <v/>
      </c>
      <c r="X11" s="11">
        <f>-X10*Assumptions!$B$12</f>
        <v/>
      </c>
      <c r="Y11" s="11">
        <f>-Y10*Assumptions!$B$12</f>
        <v/>
      </c>
      <c r="Z11" s="11">
        <f>-Z10*Assumptions!$B$12</f>
        <v/>
      </c>
      <c r="AA11" s="11">
        <f>-AA10*Assumptions!$B$12</f>
        <v/>
      </c>
      <c r="AB11" s="11">
        <f>-AB10*Assumptions!$B$12</f>
        <v/>
      </c>
      <c r="AC11" s="11">
        <f>-AC10*Assumptions!$B$12</f>
        <v/>
      </c>
      <c r="AD11" s="11">
        <f>-AD10*Assumptions!$B$12</f>
        <v/>
      </c>
      <c r="AE11" s="11">
        <f>-AE10*Assumptions!$B$12</f>
        <v/>
      </c>
      <c r="AF11" s="11">
        <f>-AF10*Assumptions!$B$12</f>
        <v/>
      </c>
      <c r="AG11" s="11">
        <f>-AG10*Assumptions!$B$12</f>
        <v/>
      </c>
      <c r="AH11" s="11">
        <f>-AH10*Assumptions!$B$12</f>
        <v/>
      </c>
      <c r="AI11" s="11">
        <f>-AI10*Assumptions!$B$12</f>
        <v/>
      </c>
      <c r="AJ11" s="11">
        <f>-AJ10*Assumptions!$B$12</f>
        <v/>
      </c>
      <c r="AK11" s="11">
        <f>-AK10*Assumptions!$B$12</f>
        <v/>
      </c>
    </row>
    <row r="12">
      <c r="A12" s="5" t="inlineStr">
        <is>
          <t>Gross profit</t>
        </is>
      </c>
      <c r="B12" s="12">
        <f>B10+B11</f>
        <v/>
      </c>
      <c r="C12" s="12">
        <f>C10+C11</f>
        <v/>
      </c>
      <c r="D12" s="12">
        <f>D10+D11</f>
        <v/>
      </c>
      <c r="E12" s="12">
        <f>E10+E11</f>
        <v/>
      </c>
      <c r="F12" s="12">
        <f>F10+F11</f>
        <v/>
      </c>
      <c r="G12" s="12">
        <f>G10+G11</f>
        <v/>
      </c>
      <c r="H12" s="12">
        <f>H10+H11</f>
        <v/>
      </c>
      <c r="I12" s="12">
        <f>I10+I11</f>
        <v/>
      </c>
      <c r="J12" s="12">
        <f>J10+J11</f>
        <v/>
      </c>
      <c r="K12" s="12">
        <f>K10+K11</f>
        <v/>
      </c>
      <c r="L12" s="12">
        <f>L10+L11</f>
        <v/>
      </c>
      <c r="M12" s="12">
        <f>M10+M11</f>
        <v/>
      </c>
      <c r="N12" s="12">
        <f>N10+N11</f>
        <v/>
      </c>
      <c r="O12" s="12">
        <f>O10+O11</f>
        <v/>
      </c>
      <c r="P12" s="12">
        <f>P10+P11</f>
        <v/>
      </c>
      <c r="Q12" s="12">
        <f>Q10+Q11</f>
        <v/>
      </c>
      <c r="R12" s="12">
        <f>R10+R11</f>
        <v/>
      </c>
      <c r="S12" s="12">
        <f>S10+S11</f>
        <v/>
      </c>
      <c r="T12" s="12">
        <f>T10+T11</f>
        <v/>
      </c>
      <c r="U12" s="12">
        <f>U10+U11</f>
        <v/>
      </c>
      <c r="V12" s="12">
        <f>V10+V11</f>
        <v/>
      </c>
      <c r="W12" s="12">
        <f>W10+W11</f>
        <v/>
      </c>
      <c r="X12" s="12">
        <f>X10+X11</f>
        <v/>
      </c>
      <c r="Y12" s="12">
        <f>Y10+Y11</f>
        <v/>
      </c>
      <c r="Z12" s="12">
        <f>Z10+Z11</f>
        <v/>
      </c>
      <c r="AA12" s="12">
        <f>AA10+AA11</f>
        <v/>
      </c>
      <c r="AB12" s="12">
        <f>AB10+AB11</f>
        <v/>
      </c>
      <c r="AC12" s="12">
        <f>AC10+AC11</f>
        <v/>
      </c>
      <c r="AD12" s="12">
        <f>AD10+AD11</f>
        <v/>
      </c>
      <c r="AE12" s="12">
        <f>AE10+AE11</f>
        <v/>
      </c>
      <c r="AF12" s="12">
        <f>AF10+AF11</f>
        <v/>
      </c>
      <c r="AG12" s="12">
        <f>AG10+AG11</f>
        <v/>
      </c>
      <c r="AH12" s="12">
        <f>AH10+AH11</f>
        <v/>
      </c>
      <c r="AI12" s="12">
        <f>AI10+AI11</f>
        <v/>
      </c>
      <c r="AJ12" s="12">
        <f>AJ10+AJ11</f>
        <v/>
      </c>
      <c r="AK12" s="12">
        <f>AK10+AK11</f>
        <v/>
      </c>
    </row>
    <row r="13">
      <c r="A13" s="14" t="inlineStr">
        <is>
          <t>Payroll</t>
        </is>
      </c>
      <c r="B13" s="11">
        <f>-SUMPRODUCT((Assumptions!$F$6:$F$11&lt;=B5)*Assumptions!$E$6:$E$11)</f>
        <v/>
      </c>
      <c r="C13" s="11">
        <f>-SUMPRODUCT((Assumptions!$F$6:$F$11&lt;=C5)*Assumptions!$E$6:$E$11)</f>
        <v/>
      </c>
      <c r="D13" s="11">
        <f>-SUMPRODUCT((Assumptions!$F$6:$F$11&lt;=D5)*Assumptions!$E$6:$E$11)</f>
        <v/>
      </c>
      <c r="E13" s="11">
        <f>-SUMPRODUCT((Assumptions!$F$6:$F$11&lt;=E5)*Assumptions!$E$6:$E$11)</f>
        <v/>
      </c>
      <c r="F13" s="11">
        <f>-SUMPRODUCT((Assumptions!$F$6:$F$11&lt;=F5)*Assumptions!$E$6:$E$11)</f>
        <v/>
      </c>
      <c r="G13" s="11">
        <f>-SUMPRODUCT((Assumptions!$F$6:$F$11&lt;=G5)*Assumptions!$E$6:$E$11)</f>
        <v/>
      </c>
      <c r="H13" s="11">
        <f>-SUMPRODUCT((Assumptions!$F$6:$F$11&lt;=H5)*Assumptions!$E$6:$E$11)</f>
        <v/>
      </c>
      <c r="I13" s="11">
        <f>-SUMPRODUCT((Assumptions!$F$6:$F$11&lt;=I5)*Assumptions!$E$6:$E$11)</f>
        <v/>
      </c>
      <c r="J13" s="11">
        <f>-SUMPRODUCT((Assumptions!$F$6:$F$11&lt;=J5)*Assumptions!$E$6:$E$11)</f>
        <v/>
      </c>
      <c r="K13" s="11">
        <f>-SUMPRODUCT((Assumptions!$F$6:$F$11&lt;=K5)*Assumptions!$E$6:$E$11)</f>
        <v/>
      </c>
      <c r="L13" s="11">
        <f>-SUMPRODUCT((Assumptions!$F$6:$F$11&lt;=L5)*Assumptions!$E$6:$E$11)</f>
        <v/>
      </c>
      <c r="M13" s="11">
        <f>-SUMPRODUCT((Assumptions!$F$6:$F$11&lt;=M5)*Assumptions!$E$6:$E$11)</f>
        <v/>
      </c>
      <c r="N13" s="11">
        <f>-SUMPRODUCT((Assumptions!$F$6:$F$11&lt;=N5)*Assumptions!$E$6:$E$11)</f>
        <v/>
      </c>
      <c r="O13" s="11">
        <f>-SUMPRODUCT((Assumptions!$F$6:$F$11&lt;=O5)*Assumptions!$E$6:$E$11)</f>
        <v/>
      </c>
      <c r="P13" s="11">
        <f>-SUMPRODUCT((Assumptions!$F$6:$F$11&lt;=P5)*Assumptions!$E$6:$E$11)</f>
        <v/>
      </c>
      <c r="Q13" s="11">
        <f>-SUMPRODUCT((Assumptions!$F$6:$F$11&lt;=Q5)*Assumptions!$E$6:$E$11)</f>
        <v/>
      </c>
      <c r="R13" s="11">
        <f>-SUMPRODUCT((Assumptions!$F$6:$F$11&lt;=R5)*Assumptions!$E$6:$E$11)</f>
        <v/>
      </c>
      <c r="S13" s="11">
        <f>-SUMPRODUCT((Assumptions!$F$6:$F$11&lt;=S5)*Assumptions!$E$6:$E$11)</f>
        <v/>
      </c>
      <c r="T13" s="11">
        <f>-SUMPRODUCT((Assumptions!$F$6:$F$11&lt;=T5)*Assumptions!$E$6:$E$11)</f>
        <v/>
      </c>
      <c r="U13" s="11">
        <f>-SUMPRODUCT((Assumptions!$F$6:$F$11&lt;=U5)*Assumptions!$E$6:$E$11)</f>
        <v/>
      </c>
      <c r="V13" s="11">
        <f>-SUMPRODUCT((Assumptions!$F$6:$F$11&lt;=V5)*Assumptions!$E$6:$E$11)</f>
        <v/>
      </c>
      <c r="W13" s="11">
        <f>-SUMPRODUCT((Assumptions!$F$6:$F$11&lt;=W5)*Assumptions!$E$6:$E$11)</f>
        <v/>
      </c>
      <c r="X13" s="11">
        <f>-SUMPRODUCT((Assumptions!$F$6:$F$11&lt;=X5)*Assumptions!$E$6:$E$11)</f>
        <v/>
      </c>
      <c r="Y13" s="11">
        <f>-SUMPRODUCT((Assumptions!$F$6:$F$11&lt;=Y5)*Assumptions!$E$6:$E$11)</f>
        <v/>
      </c>
      <c r="Z13" s="11">
        <f>-SUMPRODUCT((Assumptions!$F$6:$F$11&lt;=Z5)*Assumptions!$E$6:$E$11)</f>
        <v/>
      </c>
      <c r="AA13" s="11">
        <f>-SUMPRODUCT((Assumptions!$F$6:$F$11&lt;=AA5)*Assumptions!$E$6:$E$11)</f>
        <v/>
      </c>
      <c r="AB13" s="11">
        <f>-SUMPRODUCT((Assumptions!$F$6:$F$11&lt;=AB5)*Assumptions!$E$6:$E$11)</f>
        <v/>
      </c>
      <c r="AC13" s="11">
        <f>-SUMPRODUCT((Assumptions!$F$6:$F$11&lt;=AC5)*Assumptions!$E$6:$E$11)</f>
        <v/>
      </c>
      <c r="AD13" s="11">
        <f>-SUMPRODUCT((Assumptions!$F$6:$F$11&lt;=AD5)*Assumptions!$E$6:$E$11)</f>
        <v/>
      </c>
      <c r="AE13" s="11">
        <f>-SUMPRODUCT((Assumptions!$F$6:$F$11&lt;=AE5)*Assumptions!$E$6:$E$11)</f>
        <v/>
      </c>
      <c r="AF13" s="11">
        <f>-SUMPRODUCT((Assumptions!$F$6:$F$11&lt;=AF5)*Assumptions!$E$6:$E$11)</f>
        <v/>
      </c>
      <c r="AG13" s="11">
        <f>-SUMPRODUCT((Assumptions!$F$6:$F$11&lt;=AG5)*Assumptions!$E$6:$E$11)</f>
        <v/>
      </c>
      <c r="AH13" s="11">
        <f>-SUMPRODUCT((Assumptions!$F$6:$F$11&lt;=AH5)*Assumptions!$E$6:$E$11)</f>
        <v/>
      </c>
      <c r="AI13" s="11">
        <f>-SUMPRODUCT((Assumptions!$F$6:$F$11&lt;=AI5)*Assumptions!$E$6:$E$11)</f>
        <v/>
      </c>
      <c r="AJ13" s="11">
        <f>-SUMPRODUCT((Assumptions!$F$6:$F$11&lt;=AJ5)*Assumptions!$E$6:$E$11)</f>
        <v/>
      </c>
      <c r="AK13" s="11">
        <f>-SUMPRODUCT((Assumptions!$F$6:$F$11&lt;=AK5)*Assumptions!$E$6:$E$11)</f>
        <v/>
      </c>
    </row>
    <row r="14">
      <c r="A14" s="14" t="inlineStr">
        <is>
          <t>Marketing</t>
        </is>
      </c>
      <c r="B14" s="11">
        <f>-Assumptions!$B$13</f>
        <v/>
      </c>
      <c r="C14" s="11">
        <f>-Assumptions!$B$13</f>
        <v/>
      </c>
      <c r="D14" s="11">
        <f>-Assumptions!$B$13</f>
        <v/>
      </c>
      <c r="E14" s="11">
        <f>-Assumptions!$B$13</f>
        <v/>
      </c>
      <c r="F14" s="11">
        <f>-Assumptions!$B$13</f>
        <v/>
      </c>
      <c r="G14" s="11">
        <f>-Assumptions!$B$13</f>
        <v/>
      </c>
      <c r="H14" s="11">
        <f>-Assumptions!$B$13</f>
        <v/>
      </c>
      <c r="I14" s="11">
        <f>-Assumptions!$B$13</f>
        <v/>
      </c>
      <c r="J14" s="11">
        <f>-Assumptions!$B$13</f>
        <v/>
      </c>
      <c r="K14" s="11">
        <f>-Assumptions!$B$13</f>
        <v/>
      </c>
      <c r="L14" s="11">
        <f>-Assumptions!$B$13</f>
        <v/>
      </c>
      <c r="M14" s="11">
        <f>-Assumptions!$B$13</f>
        <v/>
      </c>
      <c r="N14" s="11">
        <f>-Assumptions!$B$13</f>
        <v/>
      </c>
      <c r="O14" s="11">
        <f>-Assumptions!$B$13</f>
        <v/>
      </c>
      <c r="P14" s="11">
        <f>-Assumptions!$B$13</f>
        <v/>
      </c>
      <c r="Q14" s="11">
        <f>-Assumptions!$B$13</f>
        <v/>
      </c>
      <c r="R14" s="11">
        <f>-Assumptions!$B$13</f>
        <v/>
      </c>
      <c r="S14" s="11">
        <f>-Assumptions!$B$13</f>
        <v/>
      </c>
      <c r="T14" s="11">
        <f>-Assumptions!$B$13</f>
        <v/>
      </c>
      <c r="U14" s="11">
        <f>-Assumptions!$B$13</f>
        <v/>
      </c>
      <c r="V14" s="11">
        <f>-Assumptions!$B$13</f>
        <v/>
      </c>
      <c r="W14" s="11">
        <f>-Assumptions!$B$13</f>
        <v/>
      </c>
      <c r="X14" s="11">
        <f>-Assumptions!$B$13</f>
        <v/>
      </c>
      <c r="Y14" s="11">
        <f>-Assumptions!$B$13</f>
        <v/>
      </c>
      <c r="Z14" s="11">
        <f>-Assumptions!$B$13</f>
        <v/>
      </c>
      <c r="AA14" s="11">
        <f>-Assumptions!$B$13</f>
        <v/>
      </c>
      <c r="AB14" s="11">
        <f>-Assumptions!$B$13</f>
        <v/>
      </c>
      <c r="AC14" s="11">
        <f>-Assumptions!$B$13</f>
        <v/>
      </c>
      <c r="AD14" s="11">
        <f>-Assumptions!$B$13</f>
        <v/>
      </c>
      <c r="AE14" s="11">
        <f>-Assumptions!$B$13</f>
        <v/>
      </c>
      <c r="AF14" s="11">
        <f>-Assumptions!$B$13</f>
        <v/>
      </c>
      <c r="AG14" s="11">
        <f>-Assumptions!$B$13</f>
        <v/>
      </c>
      <c r="AH14" s="11">
        <f>-Assumptions!$B$13</f>
        <v/>
      </c>
      <c r="AI14" s="11">
        <f>-Assumptions!$B$13</f>
        <v/>
      </c>
      <c r="AJ14" s="11">
        <f>-Assumptions!$B$13</f>
        <v/>
      </c>
      <c r="AK14" s="11">
        <f>-Assumptions!$B$13</f>
        <v/>
      </c>
    </row>
    <row r="15">
      <c r="A15" s="14" t="inlineStr">
        <is>
          <t>Software</t>
        </is>
      </c>
      <c r="B15" s="11">
        <f>-Assumptions!$B$14</f>
        <v/>
      </c>
      <c r="C15" s="11">
        <f>-Assumptions!$B$14</f>
        <v/>
      </c>
      <c r="D15" s="11">
        <f>-Assumptions!$B$14</f>
        <v/>
      </c>
      <c r="E15" s="11">
        <f>-Assumptions!$B$14</f>
        <v/>
      </c>
      <c r="F15" s="11">
        <f>-Assumptions!$B$14</f>
        <v/>
      </c>
      <c r="G15" s="11">
        <f>-Assumptions!$B$14</f>
        <v/>
      </c>
      <c r="H15" s="11">
        <f>-Assumptions!$B$14</f>
        <v/>
      </c>
      <c r="I15" s="11">
        <f>-Assumptions!$B$14</f>
        <v/>
      </c>
      <c r="J15" s="11">
        <f>-Assumptions!$B$14</f>
        <v/>
      </c>
      <c r="K15" s="11">
        <f>-Assumptions!$B$14</f>
        <v/>
      </c>
      <c r="L15" s="11">
        <f>-Assumptions!$B$14</f>
        <v/>
      </c>
      <c r="M15" s="11">
        <f>-Assumptions!$B$14</f>
        <v/>
      </c>
      <c r="N15" s="11">
        <f>-Assumptions!$B$14</f>
        <v/>
      </c>
      <c r="O15" s="11">
        <f>-Assumptions!$B$14</f>
        <v/>
      </c>
      <c r="P15" s="11">
        <f>-Assumptions!$B$14</f>
        <v/>
      </c>
      <c r="Q15" s="11">
        <f>-Assumptions!$B$14</f>
        <v/>
      </c>
      <c r="R15" s="11">
        <f>-Assumptions!$B$14</f>
        <v/>
      </c>
      <c r="S15" s="11">
        <f>-Assumptions!$B$14</f>
        <v/>
      </c>
      <c r="T15" s="11">
        <f>-Assumptions!$B$14</f>
        <v/>
      </c>
      <c r="U15" s="11">
        <f>-Assumptions!$B$14</f>
        <v/>
      </c>
      <c r="V15" s="11">
        <f>-Assumptions!$B$14</f>
        <v/>
      </c>
      <c r="W15" s="11">
        <f>-Assumptions!$B$14</f>
        <v/>
      </c>
      <c r="X15" s="11">
        <f>-Assumptions!$B$14</f>
        <v/>
      </c>
      <c r="Y15" s="11">
        <f>-Assumptions!$B$14</f>
        <v/>
      </c>
      <c r="Z15" s="11">
        <f>-Assumptions!$B$14</f>
        <v/>
      </c>
      <c r="AA15" s="11">
        <f>-Assumptions!$B$14</f>
        <v/>
      </c>
      <c r="AB15" s="11">
        <f>-Assumptions!$B$14</f>
        <v/>
      </c>
      <c r="AC15" s="11">
        <f>-Assumptions!$B$14</f>
        <v/>
      </c>
      <c r="AD15" s="11">
        <f>-Assumptions!$B$14</f>
        <v/>
      </c>
      <c r="AE15" s="11">
        <f>-Assumptions!$B$14</f>
        <v/>
      </c>
      <c r="AF15" s="11">
        <f>-Assumptions!$B$14</f>
        <v/>
      </c>
      <c r="AG15" s="11">
        <f>-Assumptions!$B$14</f>
        <v/>
      </c>
      <c r="AH15" s="11">
        <f>-Assumptions!$B$14</f>
        <v/>
      </c>
      <c r="AI15" s="11">
        <f>-Assumptions!$B$14</f>
        <v/>
      </c>
      <c r="AJ15" s="11">
        <f>-Assumptions!$B$14</f>
        <v/>
      </c>
      <c r="AK15" s="11">
        <f>-Assumptions!$B$14</f>
        <v/>
      </c>
    </row>
    <row r="16">
      <c r="A16" s="14" t="inlineStr">
        <is>
          <t>Rent</t>
        </is>
      </c>
      <c r="B16" s="11">
        <f>-Assumptions!$B$15</f>
        <v/>
      </c>
      <c r="C16" s="11">
        <f>-Assumptions!$B$15</f>
        <v/>
      </c>
      <c r="D16" s="11">
        <f>-Assumptions!$B$15</f>
        <v/>
      </c>
      <c r="E16" s="11">
        <f>-Assumptions!$B$15</f>
        <v/>
      </c>
      <c r="F16" s="11">
        <f>-Assumptions!$B$15</f>
        <v/>
      </c>
      <c r="G16" s="11">
        <f>-Assumptions!$B$15</f>
        <v/>
      </c>
      <c r="H16" s="11">
        <f>-Assumptions!$B$15</f>
        <v/>
      </c>
      <c r="I16" s="11">
        <f>-Assumptions!$B$15</f>
        <v/>
      </c>
      <c r="J16" s="11">
        <f>-Assumptions!$B$15</f>
        <v/>
      </c>
      <c r="K16" s="11">
        <f>-Assumptions!$B$15</f>
        <v/>
      </c>
      <c r="L16" s="11">
        <f>-Assumptions!$B$15</f>
        <v/>
      </c>
      <c r="M16" s="11">
        <f>-Assumptions!$B$15</f>
        <v/>
      </c>
      <c r="N16" s="11">
        <f>-Assumptions!$B$15</f>
        <v/>
      </c>
      <c r="O16" s="11">
        <f>-Assumptions!$B$15</f>
        <v/>
      </c>
      <c r="P16" s="11">
        <f>-Assumptions!$B$15</f>
        <v/>
      </c>
      <c r="Q16" s="11">
        <f>-Assumptions!$B$15</f>
        <v/>
      </c>
      <c r="R16" s="11">
        <f>-Assumptions!$B$15</f>
        <v/>
      </c>
      <c r="S16" s="11">
        <f>-Assumptions!$B$15</f>
        <v/>
      </c>
      <c r="T16" s="11">
        <f>-Assumptions!$B$15</f>
        <v/>
      </c>
      <c r="U16" s="11">
        <f>-Assumptions!$B$15</f>
        <v/>
      </c>
      <c r="V16" s="11">
        <f>-Assumptions!$B$15</f>
        <v/>
      </c>
      <c r="W16" s="11">
        <f>-Assumptions!$B$15</f>
        <v/>
      </c>
      <c r="X16" s="11">
        <f>-Assumptions!$B$15</f>
        <v/>
      </c>
      <c r="Y16" s="11">
        <f>-Assumptions!$B$15</f>
        <v/>
      </c>
      <c r="Z16" s="11">
        <f>-Assumptions!$B$15</f>
        <v/>
      </c>
      <c r="AA16" s="11">
        <f>-Assumptions!$B$15</f>
        <v/>
      </c>
      <c r="AB16" s="11">
        <f>-Assumptions!$B$15</f>
        <v/>
      </c>
      <c r="AC16" s="11">
        <f>-Assumptions!$B$15</f>
        <v/>
      </c>
      <c r="AD16" s="11">
        <f>-Assumptions!$B$15</f>
        <v/>
      </c>
      <c r="AE16" s="11">
        <f>-Assumptions!$B$15</f>
        <v/>
      </c>
      <c r="AF16" s="11">
        <f>-Assumptions!$B$15</f>
        <v/>
      </c>
      <c r="AG16" s="11">
        <f>-Assumptions!$B$15</f>
        <v/>
      </c>
      <c r="AH16" s="11">
        <f>-Assumptions!$B$15</f>
        <v/>
      </c>
      <c r="AI16" s="11">
        <f>-Assumptions!$B$15</f>
        <v/>
      </c>
      <c r="AJ16" s="11">
        <f>-Assumptions!$B$15</f>
        <v/>
      </c>
      <c r="AK16" s="11">
        <f>-Assumptions!$B$15</f>
        <v/>
      </c>
    </row>
    <row r="17">
      <c r="A17" s="14" t="inlineStr">
        <is>
          <t>Other overheads</t>
        </is>
      </c>
      <c r="B17" s="11">
        <f>-Assumptions!$B$16</f>
        <v/>
      </c>
      <c r="C17" s="11">
        <f>-Assumptions!$B$16</f>
        <v/>
      </c>
      <c r="D17" s="11">
        <f>-Assumptions!$B$16</f>
        <v/>
      </c>
      <c r="E17" s="11">
        <f>-Assumptions!$B$16</f>
        <v/>
      </c>
      <c r="F17" s="11">
        <f>-Assumptions!$B$16</f>
        <v/>
      </c>
      <c r="G17" s="11">
        <f>-Assumptions!$B$16</f>
        <v/>
      </c>
      <c r="H17" s="11">
        <f>-Assumptions!$B$16</f>
        <v/>
      </c>
      <c r="I17" s="11">
        <f>-Assumptions!$B$16</f>
        <v/>
      </c>
      <c r="J17" s="11">
        <f>-Assumptions!$B$16</f>
        <v/>
      </c>
      <c r="K17" s="11">
        <f>-Assumptions!$B$16</f>
        <v/>
      </c>
      <c r="L17" s="11">
        <f>-Assumptions!$B$16</f>
        <v/>
      </c>
      <c r="M17" s="11">
        <f>-Assumptions!$B$16</f>
        <v/>
      </c>
      <c r="N17" s="11">
        <f>-Assumptions!$B$16</f>
        <v/>
      </c>
      <c r="O17" s="11">
        <f>-Assumptions!$B$16</f>
        <v/>
      </c>
      <c r="P17" s="11">
        <f>-Assumptions!$B$16</f>
        <v/>
      </c>
      <c r="Q17" s="11">
        <f>-Assumptions!$B$16</f>
        <v/>
      </c>
      <c r="R17" s="11">
        <f>-Assumptions!$B$16</f>
        <v/>
      </c>
      <c r="S17" s="11">
        <f>-Assumptions!$B$16</f>
        <v/>
      </c>
      <c r="T17" s="11">
        <f>-Assumptions!$B$16</f>
        <v/>
      </c>
      <c r="U17" s="11">
        <f>-Assumptions!$B$16</f>
        <v/>
      </c>
      <c r="V17" s="11">
        <f>-Assumptions!$B$16</f>
        <v/>
      </c>
      <c r="W17" s="11">
        <f>-Assumptions!$B$16</f>
        <v/>
      </c>
      <c r="X17" s="11">
        <f>-Assumptions!$B$16</f>
        <v/>
      </c>
      <c r="Y17" s="11">
        <f>-Assumptions!$B$16</f>
        <v/>
      </c>
      <c r="Z17" s="11">
        <f>-Assumptions!$B$16</f>
        <v/>
      </c>
      <c r="AA17" s="11">
        <f>-Assumptions!$B$16</f>
        <v/>
      </c>
      <c r="AB17" s="11">
        <f>-Assumptions!$B$16</f>
        <v/>
      </c>
      <c r="AC17" s="11">
        <f>-Assumptions!$B$16</f>
        <v/>
      </c>
      <c r="AD17" s="11">
        <f>-Assumptions!$B$16</f>
        <v/>
      </c>
      <c r="AE17" s="11">
        <f>-Assumptions!$B$16</f>
        <v/>
      </c>
      <c r="AF17" s="11">
        <f>-Assumptions!$B$16</f>
        <v/>
      </c>
      <c r="AG17" s="11">
        <f>-Assumptions!$B$16</f>
        <v/>
      </c>
      <c r="AH17" s="11">
        <f>-Assumptions!$B$16</f>
        <v/>
      </c>
      <c r="AI17" s="11">
        <f>-Assumptions!$B$16</f>
        <v/>
      </c>
      <c r="AJ17" s="11">
        <f>-Assumptions!$B$16</f>
        <v/>
      </c>
      <c r="AK17" s="11">
        <f>-Assumptions!$B$16</f>
        <v/>
      </c>
    </row>
    <row r="18">
      <c r="A18" s="14" t="inlineStr">
        <is>
          <t>Total operating cost</t>
        </is>
      </c>
      <c r="B18" s="11">
        <f>SUM(B13:B17)</f>
        <v/>
      </c>
      <c r="C18" s="11">
        <f>SUM(C13:C17)</f>
        <v/>
      </c>
      <c r="D18" s="11">
        <f>SUM(D13:D17)</f>
        <v/>
      </c>
      <c r="E18" s="11">
        <f>SUM(E13:E17)</f>
        <v/>
      </c>
      <c r="F18" s="11">
        <f>SUM(F13:F17)</f>
        <v/>
      </c>
      <c r="G18" s="11">
        <f>SUM(G13:G17)</f>
        <v/>
      </c>
      <c r="H18" s="11">
        <f>SUM(H13:H17)</f>
        <v/>
      </c>
      <c r="I18" s="11">
        <f>SUM(I13:I17)</f>
        <v/>
      </c>
      <c r="J18" s="11">
        <f>SUM(J13:J17)</f>
        <v/>
      </c>
      <c r="K18" s="11">
        <f>SUM(K13:K17)</f>
        <v/>
      </c>
      <c r="L18" s="11">
        <f>SUM(L13:L17)</f>
        <v/>
      </c>
      <c r="M18" s="11">
        <f>SUM(M13:M17)</f>
        <v/>
      </c>
      <c r="N18" s="11">
        <f>SUM(N13:N17)</f>
        <v/>
      </c>
      <c r="O18" s="11">
        <f>SUM(O13:O17)</f>
        <v/>
      </c>
      <c r="P18" s="11">
        <f>SUM(P13:P17)</f>
        <v/>
      </c>
      <c r="Q18" s="11">
        <f>SUM(Q13:Q17)</f>
        <v/>
      </c>
      <c r="R18" s="11">
        <f>SUM(R13:R17)</f>
        <v/>
      </c>
      <c r="S18" s="11">
        <f>SUM(S13:S17)</f>
        <v/>
      </c>
      <c r="T18" s="11">
        <f>SUM(T13:T17)</f>
        <v/>
      </c>
      <c r="U18" s="11">
        <f>SUM(U13:U17)</f>
        <v/>
      </c>
      <c r="V18" s="11">
        <f>SUM(V13:V17)</f>
        <v/>
      </c>
      <c r="W18" s="11">
        <f>SUM(W13:W17)</f>
        <v/>
      </c>
      <c r="X18" s="11">
        <f>SUM(X13:X17)</f>
        <v/>
      </c>
      <c r="Y18" s="11">
        <f>SUM(Y13:Y17)</f>
        <v/>
      </c>
      <c r="Z18" s="11">
        <f>SUM(Z13:Z17)</f>
        <v/>
      </c>
      <c r="AA18" s="11">
        <f>SUM(AA13:AA17)</f>
        <v/>
      </c>
      <c r="AB18" s="11">
        <f>SUM(AB13:AB17)</f>
        <v/>
      </c>
      <c r="AC18" s="11">
        <f>SUM(AC13:AC17)</f>
        <v/>
      </c>
      <c r="AD18" s="11">
        <f>SUM(AD13:AD17)</f>
        <v/>
      </c>
      <c r="AE18" s="11">
        <f>SUM(AE13:AE17)</f>
        <v/>
      </c>
      <c r="AF18" s="11">
        <f>SUM(AF13:AF17)</f>
        <v/>
      </c>
      <c r="AG18" s="11">
        <f>SUM(AG13:AG17)</f>
        <v/>
      </c>
      <c r="AH18" s="11">
        <f>SUM(AH13:AH17)</f>
        <v/>
      </c>
      <c r="AI18" s="11">
        <f>SUM(AI13:AI17)</f>
        <v/>
      </c>
      <c r="AJ18" s="11">
        <f>SUM(AJ13:AJ17)</f>
        <v/>
      </c>
      <c r="AK18" s="11">
        <f>SUM(AK13:AK17)</f>
        <v/>
      </c>
    </row>
    <row r="19">
      <c r="A19" s="5" t="inlineStr">
        <is>
          <t>Net profit / (loss)</t>
        </is>
      </c>
      <c r="B19" s="12">
        <f>B12+B18</f>
        <v/>
      </c>
      <c r="C19" s="12">
        <f>C12+C18</f>
        <v/>
      </c>
      <c r="D19" s="12">
        <f>D12+D18</f>
        <v/>
      </c>
      <c r="E19" s="12">
        <f>E12+E18</f>
        <v/>
      </c>
      <c r="F19" s="12">
        <f>F12+F18</f>
        <v/>
      </c>
      <c r="G19" s="12">
        <f>G12+G18</f>
        <v/>
      </c>
      <c r="H19" s="12">
        <f>H12+H18</f>
        <v/>
      </c>
      <c r="I19" s="12">
        <f>I12+I18</f>
        <v/>
      </c>
      <c r="J19" s="12">
        <f>J12+J18</f>
        <v/>
      </c>
      <c r="K19" s="12">
        <f>K12+K18</f>
        <v/>
      </c>
      <c r="L19" s="12">
        <f>L12+L18</f>
        <v/>
      </c>
      <c r="M19" s="12">
        <f>M12+M18</f>
        <v/>
      </c>
      <c r="N19" s="12">
        <f>N12+N18</f>
        <v/>
      </c>
      <c r="O19" s="12">
        <f>O12+O18</f>
        <v/>
      </c>
      <c r="P19" s="12">
        <f>P12+P18</f>
        <v/>
      </c>
      <c r="Q19" s="12">
        <f>Q12+Q18</f>
        <v/>
      </c>
      <c r="R19" s="12">
        <f>R12+R18</f>
        <v/>
      </c>
      <c r="S19" s="12">
        <f>S12+S18</f>
        <v/>
      </c>
      <c r="T19" s="12">
        <f>T12+T18</f>
        <v/>
      </c>
      <c r="U19" s="12">
        <f>U12+U18</f>
        <v/>
      </c>
      <c r="V19" s="12">
        <f>V12+V18</f>
        <v/>
      </c>
      <c r="W19" s="12">
        <f>W12+W18</f>
        <v/>
      </c>
      <c r="X19" s="12">
        <f>X12+X18</f>
        <v/>
      </c>
      <c r="Y19" s="12">
        <f>Y12+Y18</f>
        <v/>
      </c>
      <c r="Z19" s="12">
        <f>Z12+Z18</f>
        <v/>
      </c>
      <c r="AA19" s="12">
        <f>AA12+AA18</f>
        <v/>
      </c>
      <c r="AB19" s="12">
        <f>AB12+AB18</f>
        <v/>
      </c>
      <c r="AC19" s="12">
        <f>AC12+AC18</f>
        <v/>
      </c>
      <c r="AD19" s="12">
        <f>AD12+AD18</f>
        <v/>
      </c>
      <c r="AE19" s="12">
        <f>AE12+AE18</f>
        <v/>
      </c>
      <c r="AF19" s="12">
        <f>AF12+AF18</f>
        <v/>
      </c>
      <c r="AG19" s="12">
        <f>AG12+AG18</f>
        <v/>
      </c>
      <c r="AH19" s="12">
        <f>AH12+AH18</f>
        <v/>
      </c>
      <c r="AI19" s="12">
        <f>AI12+AI18</f>
        <v/>
      </c>
      <c r="AJ19" s="12">
        <f>AJ12+AJ18</f>
        <v/>
      </c>
      <c r="AK19" s="12">
        <f>AK12+AK18</f>
        <v/>
      </c>
    </row>
    <row r="20">
      <c r="A20" s="5" t="inlineStr">
        <is>
          <t>Closing cash</t>
        </is>
      </c>
      <c r="B20" s="12">
        <f>Assumptions!$B$6+B19</f>
        <v/>
      </c>
      <c r="C20" s="12">
        <f>B20+C19</f>
        <v/>
      </c>
      <c r="D20" s="12">
        <f>C20+D19</f>
        <v/>
      </c>
      <c r="E20" s="12">
        <f>D20+E19</f>
        <v/>
      </c>
      <c r="F20" s="12">
        <f>E20+F19</f>
        <v/>
      </c>
      <c r="G20" s="12">
        <f>F20+G19</f>
        <v/>
      </c>
      <c r="H20" s="12">
        <f>G20+H19</f>
        <v/>
      </c>
      <c r="I20" s="12">
        <f>H20+I19</f>
        <v/>
      </c>
      <c r="J20" s="12">
        <f>I20+J19</f>
        <v/>
      </c>
      <c r="K20" s="12">
        <f>J20+K19</f>
        <v/>
      </c>
      <c r="L20" s="12">
        <f>K20+L19</f>
        <v/>
      </c>
      <c r="M20" s="12">
        <f>L20+M19</f>
        <v/>
      </c>
      <c r="N20" s="12">
        <f>M20+N19</f>
        <v/>
      </c>
      <c r="O20" s="12">
        <f>N20+O19</f>
        <v/>
      </c>
      <c r="P20" s="12">
        <f>O20+P19</f>
        <v/>
      </c>
      <c r="Q20" s="12">
        <f>P20+Q19</f>
        <v/>
      </c>
      <c r="R20" s="12">
        <f>Q20+R19</f>
        <v/>
      </c>
      <c r="S20" s="12">
        <f>R20+S19</f>
        <v/>
      </c>
      <c r="T20" s="12">
        <f>S20+T19</f>
        <v/>
      </c>
      <c r="U20" s="12">
        <f>T20+U19</f>
        <v/>
      </c>
      <c r="V20" s="12">
        <f>U20+V19</f>
        <v/>
      </c>
      <c r="W20" s="12">
        <f>V20+W19</f>
        <v/>
      </c>
      <c r="X20" s="12">
        <f>W20+X19</f>
        <v/>
      </c>
      <c r="Y20" s="12">
        <f>X20+Y19</f>
        <v/>
      </c>
      <c r="Z20" s="12">
        <f>Y20+Z19</f>
        <v/>
      </c>
      <c r="AA20" s="12">
        <f>Z20+AA19</f>
        <v/>
      </c>
      <c r="AB20" s="12">
        <f>AA20+AB19</f>
        <v/>
      </c>
      <c r="AC20" s="12">
        <f>AB20+AC19</f>
        <v/>
      </c>
      <c r="AD20" s="12">
        <f>AC20+AD19</f>
        <v/>
      </c>
      <c r="AE20" s="12">
        <f>AD20+AE19</f>
        <v/>
      </c>
      <c r="AF20" s="12">
        <f>AE20+AF19</f>
        <v/>
      </c>
      <c r="AG20" s="12">
        <f>AF20+AG19</f>
        <v/>
      </c>
      <c r="AH20" s="12">
        <f>AG20+AH19</f>
        <v/>
      </c>
      <c r="AI20" s="12">
        <f>AH20+AI19</f>
        <v/>
      </c>
      <c r="AJ20" s="12">
        <f>AI20+AJ19</f>
        <v/>
      </c>
      <c r="AK20" s="12">
        <f>AJ20+AK19</f>
        <v/>
      </c>
    </row>
    <row r="21">
      <c r="A21" s="14" t="inlineStr">
        <is>
          <t>Runway status</t>
        </is>
      </c>
      <c r="B21" s="16">
        <f>IF(B20&lt;0,"OUT OF CASH",IF(B20&lt;-3*B18,"Under 3 months","OK"))</f>
        <v/>
      </c>
      <c r="C21" s="16">
        <f>IF(C20&lt;0,"OUT OF CASH",IF(C20&lt;-3*C18,"Under 3 months","OK"))</f>
        <v/>
      </c>
      <c r="D21" s="16">
        <f>IF(D20&lt;0,"OUT OF CASH",IF(D20&lt;-3*D18,"Under 3 months","OK"))</f>
        <v/>
      </c>
      <c r="E21" s="16">
        <f>IF(E20&lt;0,"OUT OF CASH",IF(E20&lt;-3*E18,"Under 3 months","OK"))</f>
        <v/>
      </c>
      <c r="F21" s="16">
        <f>IF(F20&lt;0,"OUT OF CASH",IF(F20&lt;-3*F18,"Under 3 months","OK"))</f>
        <v/>
      </c>
      <c r="G21" s="16">
        <f>IF(G20&lt;0,"OUT OF CASH",IF(G20&lt;-3*G18,"Under 3 months","OK"))</f>
        <v/>
      </c>
      <c r="H21" s="16">
        <f>IF(H20&lt;0,"OUT OF CASH",IF(H20&lt;-3*H18,"Under 3 months","OK"))</f>
        <v/>
      </c>
      <c r="I21" s="16">
        <f>IF(I20&lt;0,"OUT OF CASH",IF(I20&lt;-3*I18,"Under 3 months","OK"))</f>
        <v/>
      </c>
      <c r="J21" s="16">
        <f>IF(J20&lt;0,"OUT OF CASH",IF(J20&lt;-3*J18,"Under 3 months","OK"))</f>
        <v/>
      </c>
      <c r="K21" s="16">
        <f>IF(K20&lt;0,"OUT OF CASH",IF(K20&lt;-3*K18,"Under 3 months","OK"))</f>
        <v/>
      </c>
      <c r="L21" s="16">
        <f>IF(L20&lt;0,"OUT OF CASH",IF(L20&lt;-3*L18,"Under 3 months","OK"))</f>
        <v/>
      </c>
      <c r="M21" s="16">
        <f>IF(M20&lt;0,"OUT OF CASH",IF(M20&lt;-3*M18,"Under 3 months","OK"))</f>
        <v/>
      </c>
      <c r="N21" s="16">
        <f>IF(N20&lt;0,"OUT OF CASH",IF(N20&lt;-3*N18,"Under 3 months","OK"))</f>
        <v/>
      </c>
      <c r="O21" s="16">
        <f>IF(O20&lt;0,"OUT OF CASH",IF(O20&lt;-3*O18,"Under 3 months","OK"))</f>
        <v/>
      </c>
      <c r="P21" s="16">
        <f>IF(P20&lt;0,"OUT OF CASH",IF(P20&lt;-3*P18,"Under 3 months","OK"))</f>
        <v/>
      </c>
      <c r="Q21" s="16">
        <f>IF(Q20&lt;0,"OUT OF CASH",IF(Q20&lt;-3*Q18,"Under 3 months","OK"))</f>
        <v/>
      </c>
      <c r="R21" s="16">
        <f>IF(R20&lt;0,"OUT OF CASH",IF(R20&lt;-3*R18,"Under 3 months","OK"))</f>
        <v/>
      </c>
      <c r="S21" s="16">
        <f>IF(S20&lt;0,"OUT OF CASH",IF(S20&lt;-3*S18,"Under 3 months","OK"))</f>
        <v/>
      </c>
      <c r="T21" s="16">
        <f>IF(T20&lt;0,"OUT OF CASH",IF(T20&lt;-3*T18,"Under 3 months","OK"))</f>
        <v/>
      </c>
      <c r="U21" s="16">
        <f>IF(U20&lt;0,"OUT OF CASH",IF(U20&lt;-3*U18,"Under 3 months","OK"))</f>
        <v/>
      </c>
      <c r="V21" s="16">
        <f>IF(V20&lt;0,"OUT OF CASH",IF(V20&lt;-3*V18,"Under 3 months","OK"))</f>
        <v/>
      </c>
      <c r="W21" s="16">
        <f>IF(W20&lt;0,"OUT OF CASH",IF(W20&lt;-3*W18,"Under 3 months","OK"))</f>
        <v/>
      </c>
      <c r="X21" s="16">
        <f>IF(X20&lt;0,"OUT OF CASH",IF(X20&lt;-3*X18,"Under 3 months","OK"))</f>
        <v/>
      </c>
      <c r="Y21" s="16">
        <f>IF(Y20&lt;0,"OUT OF CASH",IF(Y20&lt;-3*Y18,"Under 3 months","OK"))</f>
        <v/>
      </c>
      <c r="Z21" s="16">
        <f>IF(Z20&lt;0,"OUT OF CASH",IF(Z20&lt;-3*Z18,"Under 3 months","OK"))</f>
        <v/>
      </c>
      <c r="AA21" s="16">
        <f>IF(AA20&lt;0,"OUT OF CASH",IF(AA20&lt;-3*AA18,"Under 3 months","OK"))</f>
        <v/>
      </c>
      <c r="AB21" s="16">
        <f>IF(AB20&lt;0,"OUT OF CASH",IF(AB20&lt;-3*AB18,"Under 3 months","OK"))</f>
        <v/>
      </c>
      <c r="AC21" s="16">
        <f>IF(AC20&lt;0,"OUT OF CASH",IF(AC20&lt;-3*AC18,"Under 3 months","OK"))</f>
        <v/>
      </c>
      <c r="AD21" s="16">
        <f>IF(AD20&lt;0,"OUT OF CASH",IF(AD20&lt;-3*AD18,"Under 3 months","OK"))</f>
        <v/>
      </c>
      <c r="AE21" s="16">
        <f>IF(AE20&lt;0,"OUT OF CASH",IF(AE20&lt;-3*AE18,"Under 3 months","OK"))</f>
        <v/>
      </c>
      <c r="AF21" s="16">
        <f>IF(AF20&lt;0,"OUT OF CASH",IF(AF20&lt;-3*AF18,"Under 3 months","OK"))</f>
        <v/>
      </c>
      <c r="AG21" s="16">
        <f>IF(AG20&lt;0,"OUT OF CASH",IF(AG20&lt;-3*AG18,"Under 3 months","OK"))</f>
        <v/>
      </c>
      <c r="AH21" s="16">
        <f>IF(AH20&lt;0,"OUT OF CASH",IF(AH20&lt;-3*AH18,"Under 3 months","OK"))</f>
        <v/>
      </c>
      <c r="AI21" s="16">
        <f>IF(AI20&lt;0,"OUT OF CASH",IF(AI20&lt;-3*AI18,"Under 3 months","OK"))</f>
        <v/>
      </c>
      <c r="AJ21" s="16">
        <f>IF(AJ20&lt;0,"OUT OF CASH",IF(AJ20&lt;-3*AJ18,"Under 3 months","OK"))</f>
        <v/>
      </c>
      <c r="AK21" s="16">
        <f>IF(AK20&lt;0,"OUT OF CASH",IF(AK20&lt;-3*AK18,"Under 3 months","OK"))</f>
        <v/>
      </c>
    </row>
  </sheetData>
  <conditionalFormatting sqref="B20:AK20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2026-10-24T13:44:54Z</dcterms:created>
  <dcterms:modified xmlns:dcterms="http://purl.org/dc/terms/" xmlns:xsi="http://www.w3.org/2001/XMLSchema-instance" xsi:type="dcterms:W3CDTF">2026-10-24T13:44:54Z</dcterms:modified>
</cp:coreProperties>
</file>